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619" documentId="120_S{2AC9BD13-BADA-5192-A53E-5A8FF88502F6}" xr6:coauthVersionLast="47" xr6:coauthVersionMax="47" xr10:uidLastSave="{63A8C57A-0474-46FA-A4C9-855D923F5E8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<sst xmlns="http://schemas.openxmlformats.org/spreadsheetml/2006/main" count="180321" uniqueCount="39146">
  <si>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</si>
  <si>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</si>
  <si>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</si>
  <si>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</si>
  <si>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</si>
  <si>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</si>
  <si>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</si>
  <si>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</si>
  <si>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</si>
  <si>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</si>
  <si>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</si>
  <si>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</si>
  <si>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</si>
  <si>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</si>
  <si>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</si>
  <si>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</si>
  <si>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</si>
  <si>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</si>
  <si>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</si>
  <si>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</si>
  <si>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</si>
  <si>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</si>
  <si>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</si>
  <si>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</si>
  <si>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</si>
  <si>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</si>
  <si>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</si>
  <si>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</si>
  <si>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</si>
  <si>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</si>
  <si>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</si>
  <si>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</si>
  <si>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</si>
  <si>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</si>
  <si>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</si>
  <si>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</si>
  <si>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</si>
  <si>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</si>
  <si>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</si>
  <si>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</si>
  <si>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</si>
  <si>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</si>
  <si>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</si>
  <si>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</si>
  <si>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</si>
  <si>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</si>
  <si>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</si>
  <si>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</si>
  <si>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</si>
  <si>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</si>
  <si>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</si>
  <si>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</si>
  <si>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</si>
  <si>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</si>
  <si>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</si>
  <si>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</si>
  <si>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</si>
  <si>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</si>
  <si>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</si>
  <si>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</si>
  <si>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</si>
  <si>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</si>
  <si>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</si>
  <si>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</si>
  <si>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</si>
  <si>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</si>
  <si>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</si>
  <si>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</si>
  <si>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</si>
  <si>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</si>
  <si>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</si>
  <si>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</si>
  <si>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</si>
  <si>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</si>
  <si>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</si>
  <si>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</si>
  <si>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</si>
  <si>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</si>
  <si>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</si>
  <si>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</si>
  <si>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</si>
  <si>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</si>
  <si>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</si>
  <si>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</si>
  <si>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</si>
  <si>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</si>
  <si>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</si>
  <si>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</si>
  <si>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</si>
  <si>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</si>
  <si>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</si>
  <si>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</si>
  <si>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</si>
  <si>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</si>
  <si>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</si>
  <si>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</si>
  <si>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</si>
  <si>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</si>
  <si>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</si>
  <si>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</si>
  <si>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</si>
  <si>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</si>
  <si>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</si>
  <si>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</si>
  <si>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</si>
  <si>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</si>
  <si>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</si>
  <si>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</si>
  <si>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</si>
  <si>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</si>
  <si>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</si>
  <si>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</si>
  <si>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</si>
  <si>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</si>
  <si>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</si>
  <si>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</si>
  <si>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</si>
  <si>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</si>
  <si>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</si>
  <si>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</si>
  <si>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</si>
  <si>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</si>
  <si>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</si>
  <si>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</si>
  <si>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</si>
  <si>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</si>
  <si>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</si>
  <si>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</si>
  <si>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</si>
  <si>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</si>
  <si>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</si>
  <si>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</si>
  <si>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</si>
  <si>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</si>
  <si>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</si>
  <si>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</si>
  <si>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</si>
  <si>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</si>
  <si>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</si>
  <si>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</si>
  <si>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</si>
  <si>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</si>
  <si>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</si>
  <si>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</si>
  <si>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</si>
  <si>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</si>
  <si>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</si>
  <si>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</si>
  <si>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</si>
  <si>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</si>
  <si>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</si>
  <si>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</si>
  <si>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</si>
  <si>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</si>
  <si>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</si>
  <si>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</si>
  <si>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</si>
  <si>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</si>
  <si>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</si>
  <si>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</si>
  <si>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</si>
  <si>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</si>
  <si>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</si>
  <si>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</si>
  <si>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</si>
  <si>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</si>
  <si>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</si>
  <si>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</si>
  <si>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</si>
  <si>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</si>
  <si>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</si>
  <si>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</si>
  <si>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</si>
  <si>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</si>
  <si>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</si>
  <si>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</si>
  <si>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</si>
  <si>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</si>
  <si>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</si>
  <si>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</si>
  <si>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</si>
  <si>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</si>
  <si>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</si>
  <si>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</si>
  <si>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</si>
  <si>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</si>
  <si>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</si>
  <si>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</si>
  <si>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</si>
  <si>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</si>
  <si>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</si>
  <si>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</si>
  <si>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</si>
  <si>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</si>
  <si>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</si>
  <si>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</si>
  <si>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</si>
  <si>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</si>
  <si>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</si>
  <si>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</si>
  <si>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</si>
  <si>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</si>
  <si>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</si>
  <si>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</si>
  <si>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</si>
  <si>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</si>
  <si>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</si>
  <si>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</si>
  <si>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</si>
  <si>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</si>
  <si>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</si>
  <si>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</si>
  <si>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</si>
  <si>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</si>
  <si>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</si>
  <si>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</si>
  <si>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</si>
  <si>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</si>
  <si>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</si>
  <si>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</si>
  <si>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</si>
  <si>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</si>
  <si>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</si>
  <si>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</si>
  <si>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</si>
  <si>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</si>
  <si>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</si>
  <si>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</si>
  <si>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</si>
  <si>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</si>
  <si>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</si>
  <si>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</si>
  <si>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</si>
  <si>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</si>
  <si>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</si>
  <si>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</si>
  <si>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</si>
  <si>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</si>
  <si>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</si>
  <si>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</si>
  <si>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</si>
  <si>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</si>
  <si>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</si>
  <si>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</si>
  <si>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</si>
  <si>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</si>
  <si>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</si>
  <si>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</si>
  <si>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</si>
  <si>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</si>
  <si>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</si>
  <si>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</si>
  <si>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</si>
  <si>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</si>
  <si>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</si>
  <si>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</si>
  <si>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</si>
  <si>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</si>
  <si>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</si>
  <si>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</si>
  <si>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</si>
  <si>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</si>
  <si>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</si>
  <si>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</si>
  <si>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</si>
  <si>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</si>
  <si>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</si>
  <si>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</si>
  <si>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</si>
  <si>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</si>
  <si>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</si>
  <si>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</si>
  <si>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</si>
  <si>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</si>
  <si>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</si>
  <si>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</si>
  <si>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</si>
  <si>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</si>
  <si>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</si>
  <si>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</si>
  <si>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</si>
  <si>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</si>
  <si>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</si>
  <si>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</si>
  <si>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</si>
  <si>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</si>
  <si>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</si>
  <si>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</si>
  <si>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</si>
  <si>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</si>
  <si>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</si>
  <si>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</si>
  <si>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</si>
  <si>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</si>
  <si>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</si>
  <si>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</si>
  <si>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</si>
  <si>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</si>
  <si>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</si>
  <si>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</si>
  <si>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</si>
  <si>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</si>
  <si>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</si>
  <si>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</si>
  <si>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</si>
  <si>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</si>
  <si>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</si>
  <si>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</si>
  <si>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</si>
  <si>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</si>
  <si>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</si>
  <si>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</si>
  <si>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</si>
  <si>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</si>
  <si>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</si>
  <si>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</si>
  <si>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</si>
  <si>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</si>
  <si>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</si>
  <si>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</si>
  <si>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</si>
  <si>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</si>
  <si>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</si>
  <si>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</si>
  <si>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</si>
  <si>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</si>
  <si>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</si>
  <si>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</si>
  <si>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</si>
  <si>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</si>
  <si>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</si>
  <si>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</si>
  <si>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</si>
  <si>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</si>
  <si>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</si>
  <si>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</si>
  <si>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</si>
  <si>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</si>
  <si>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</si>
  <si>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</si>
  <si>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</si>
  <si>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</si>
  <si>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</si>
  <si>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</si>
  <si>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</si>
  <si>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</si>
  <si>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</si>
  <si>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</si>
  <si>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</si>
  <si>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</si>
  <si>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</si>
  <si>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</si>
  <si>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</si>
  <si>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</si>
  <si>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</si>
  <si>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</si>
  <si>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</si>
  <si>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</si>
  <si>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</si>
  <si>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</si>
  <si>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</si>
  <si>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</si>
  <si>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</si>
  <si>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</si>
  <si>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</si>
  <si>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</si>
  <si>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</si>
  <si>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</si>
  <si>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</si>
  <si>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</si>
  <si>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</si>
  <si>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</si>
  <si>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</si>
  <si>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</si>
  <si>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</si>
  <si>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</si>
  <si>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</si>
  <si>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</si>
  <si>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</si>
  <si>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</si>
  <si>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</si>
  <si>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</si>
  <si>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</si>
  <si>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</si>
  <si>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</si>
  <si>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</si>
  <si>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</si>
  <si>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</si>
  <si>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</si>
  <si>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</si>
  <si>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</si>
  <si>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</si>
  <si>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</si>
  <si>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</si>
  <si>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</si>
  <si>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</si>
  <si>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</si>
  <si>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</si>
  <si>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</si>
  <si>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</si>
  <si>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</si>
  <si>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</si>
  <si>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</si>
  <si>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</si>
  <si>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</si>
  <si>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</si>
  <si>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</si>
  <si>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</si>
  <si>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</si>
  <si>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</si>
  <si>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</si>
  <si>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</si>
  <si>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</si>
  <si>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</si>
  <si>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</si>
  <si>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</si>
  <si>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</si>
  <si>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</si>
  <si>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</si>
  <si>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</si>
  <si>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</si>
  <si>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</si>
  <si>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</si>
  <si>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</si>
  <si>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</si>
  <si>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</si>
  <si>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</si>
  <si>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</si>
  <si>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</si>
  <si>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</si>
  <si>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</si>
  <si>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</si>
  <si>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</si>
  <si>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</si>
  <si>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</si>
  <si>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</si>
  <si>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</si>
  <si>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</si>
  <si>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</si>
  <si>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</si>
  <si>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</si>
  <si>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</si>
  <si>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</si>
  <si>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</si>
  <si>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</si>
  <si>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</si>
  <si>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</si>
  <si>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</si>
  <si>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</si>
  <si>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</si>
  <si>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</si>
  <si>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</si>
  <si>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</si>
  <si>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</si>
  <si>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</si>
  <si>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</si>
  <si>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</si>
  <si>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</si>
  <si>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</si>
  <si>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</si>
  <si>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</si>
  <si>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</si>
  <si>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</si>
  <si>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</si>
  <si>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</si>
  <si>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</si>
  <si>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</si>
  <si>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</si>
  <si>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</si>
  <si>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</si>
  <si>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</si>
  <si>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</si>
  <si>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</si>
  <si>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</si>
  <si>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</si>
  <si>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</si>
  <si>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</si>
  <si>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</si>
  <si>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</si>
  <si>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</si>
  <si>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</si>
  <si>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</si>
  <si>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</si>
  <si>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</si>
  <si>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</si>
  <si>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</si>
  <si>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</si>
  <si>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</si>
  <si>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</si>
  <si>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</si>
  <si>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</si>
  <si>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</si>
  <si>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</si>
  <si>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</si>
  <si>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</si>
  <si>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</si>
  <si>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</si>
  <si>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</si>
  <si>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</si>
  <si>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</si>
  <si>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</si>
  <si>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</si>
  <si>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</si>
  <si>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</si>
  <si>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</si>
  <si>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</si>
  <si>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</si>
  <si>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</si>
  <si>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</si>
  <si>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</si>
  <si>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</si>
  <si>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</si>
  <si>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</si>
  <si>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</si>
  <si>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</si>
  <si>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</si>
  <si>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</si>
  <si>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</si>
  <si>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</si>
  <si>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</si>
  <si>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</si>
  <si>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</si>
  <si>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</si>
  <si>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</si>
  <si>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</si>
  <si>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</si>
  <si>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</si>
  <si>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</si>
  <si>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</si>
  <si>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</si>
  <si>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</si>
  <si>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</si>
  <si>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</si>
  <si>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</si>
  <si>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</si>
  <si>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</si>
  <si>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</si>
  <si>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</si>
  <si>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</si>
  <si>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</si>
  <si>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</si>
  <si>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</si>
  <si>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</si>
  <si>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</si>
  <si>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</si>
  <si>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</si>
  <si>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</si>
  <si>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</si>
  <si>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</si>
  <si>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</si>
  <si>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</si>
  <si>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</si>
  <si>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</si>
  <si>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</si>
  <si>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</si>
  <si>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</si>
  <si>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</si>
  <si>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</si>
  <si>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</si>
  <si>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</si>
  <si>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</si>
  <si>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</si>
  <si>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</si>
  <si>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</si>
  <si>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</si>
  <si>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</si>
  <si>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</si>
  <si>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</si>
  <si>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</si>
  <si>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</si>
  <si>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</si>
  <si>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</si>
  <si>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</si>
  <si>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</si>
  <si>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</si>
  <si>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</si>
  <si>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</si>
  <si>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</si>
  <si>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</si>
  <si>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</si>
  <si>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</si>
  <si>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</si>
  <si>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</si>
  <si>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</si>
  <si>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</si>
  <si>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</si>
  <si>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</si>
  <si>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</si>
  <si>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</si>
  <si>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</si>
  <si>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</si>
  <si>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</si>
  <si>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</si>
  <si>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</si>
  <si>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</si>
  <si>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</si>
  <si>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</si>
  <si>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</si>
  <si>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</si>
  <si>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</si>
  <si>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</si>
  <si>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</si>
  <si>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</si>
  <si>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</si>
  <si>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</si>
  <si>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</si>
  <si>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</si>
  <si>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</si>
  <si>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</si>
  <si>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</si>
  <si>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</si>
  <si>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</si>
  <si>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</si>
  <si>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</si>
  <si>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</si>
  <si>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</si>
  <si>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</si>
  <si>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</si>
  <si>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</si>
  <si>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</si>
  <si>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</si>
  <si>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</si>
  <si>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</si>
  <si>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</si>
  <si>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</si>
  <si>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</si>
  <si>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</si>
  <si>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</si>
  <si>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</si>
  <si>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</si>
  <si>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</si>
  <si>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</si>
  <si>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</si>
  <si>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</si>
  <si>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</si>
  <si>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</si>
  <si>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</si>
  <si>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</si>
  <si>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</si>
  <si>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</si>
  <si>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</si>
  <si>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</si>
  <si>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</si>
  <si>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</si>
  <si>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</si>
  <si>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</si>
  <si>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</si>
  <si>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</si>
  <si>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</si>
  <si>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</si>
  <si>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</si>
  <si>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</si>
  <si>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</si>
  <si>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</si>
  <si>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</si>
  <si>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</si>
  <si>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</si>
  <si>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</si>
  <si>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</si>
  <si>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</si>
  <si>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</si>
  <si>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</si>
  <si>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</si>
  <si>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</si>
  <si>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</si>
  <si>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</si>
  <si>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</si>
  <si>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</si>
  <si>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</si>
  <si>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</si>
  <si>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</si>
  <si>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</si>
  <si>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</si>
  <si>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</si>
  <si>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</si>
  <si>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</si>
  <si>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</si>
  <si>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</si>
  <si>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</si>
  <si>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</si>
  <si>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</si>
  <si>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</si>
  <si>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</si>
  <si>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</si>
  <si>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</si>
  <si>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</si>
  <si>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</si>
  <si>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</si>
  <si>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</si>
  <si>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</si>
  <si>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</si>
  <si>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</si>
  <si>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</si>
  <si>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</si>
  <si>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</si>
  <si>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</si>
  <si>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</si>
  <si>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</si>
  <si>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</si>
  <si>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</si>
  <si>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</si>
  <si>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</si>
  <si>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</si>
  <si>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</si>
  <si>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</si>
  <si>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</si>
  <si>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</si>
  <si>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</si>
  <si>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</si>
  <si>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</si>
  <si>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</si>
  <si>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</si>
  <si>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</si>
  <si>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</si>
  <si>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</si>
  <si>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</si>
  <si>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</si>
  <si>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</si>
  <si>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</si>
  <si>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</si>
  <si>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</si>
  <si>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</si>
  <si>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</si>
  <si>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</si>
  <si>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</si>
  <si>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</si>
  <si>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</si>
  <si>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</si>
  <si>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</si>
  <si>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</si>
  <si>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</si>
  <si>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</si>
  <si>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</si>
  <si>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</si>
  <si>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</si>
  <si>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</si>
  <si>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</si>
  <si>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</si>
  <si>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</si>
  <si>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</si>
  <si>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</si>
  <si>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</si>
  <si>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</si>
  <si>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</si>
  <si>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</si>
  <si>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</si>
  <si>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</si>
  <si>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</si>
  <si>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</si>
  <si>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</si>
  <si>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</si>
  <si>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</si>
  <si>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</si>
  <si>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</si>
  <si>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</si>
  <si>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</si>
  <si>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</si>
  <si>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</si>
  <si>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</si>
  <si>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</si>
  <si>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</si>
  <si>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</si>
  <si>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</si>
  <si>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</si>
  <si>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</si>
  <si>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</si>
  <si>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</si>
  <si>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</si>
  <si>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</si>
  <si>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</si>
  <si>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</si>
  <si>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</si>
  <si>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</si>
  <si>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</si>
  <si>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</si>
  <si>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</si>
  <si>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</si>
  <si>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</si>
  <si>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</si>
  <si>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</si>
  <si>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</si>
  <si>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</si>
  <si>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</si>
  <si>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</si>
  <si>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</si>
  <si>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</si>
  <si>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</si>
  <si>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</si>
  <si>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</si>
  <si>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</si>
  <si>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</si>
  <si>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</si>
  <si>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</si>
  <si>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</si>
  <si>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</si>
  <si>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</si>
  <si>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</si>
  <si>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</si>
  <si>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</si>
  <si>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</si>
  <si>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</si>
  <si>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</si>
  <si>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</si>
  <si>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</si>
  <si>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</si>
  <si>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</si>
  <si>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</si>
  <si>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</si>
  <si>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</si>
  <si>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</si>
  <si>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</si>
  <si>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</si>
  <si>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</si>
  <si>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</si>
  <si>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</si>
  <si>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</si>
  <si>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</si>
  <si>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</si>
  <si>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</si>
  <si>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</si>
  <si>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</si>
  <si>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</si>
  <si>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</si>
  <si>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</si>
  <si>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</si>
  <si>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</si>
  <si>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</si>
  <si>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</si>
  <si>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</si>
  <si>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</si>
  <si>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</si>
  <si>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</si>
  <si>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</si>
  <si>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</si>
  <si>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</si>
  <si>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</si>
  <si>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</si>
  <si>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</si>
  <si>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</si>
  <si>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</si>
  <si>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</si>
  <si>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</si>
  <si>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</si>
  <si>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</si>
  <si>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</si>
  <si>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</si>
  <si>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</si>
  <si>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</si>
  <si>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</si>
  <si>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</si>
  <si>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</si>
  <si>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</si>
  <si>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</si>
  <si>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</si>
  <si>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</si>
  <si>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</si>
  <si>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</si>
  <si>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</si>
  <si>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</si>
  <si>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</si>
  <si>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</si>
  <si>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</si>
  <si>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</si>
  <si>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</si>
  <si>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</si>
  <si>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</si>
  <si>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</si>
  <si>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</si>
  <si>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</si>
  <si>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</si>
  <si>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</si>
  <si>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</si>
  <si>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</si>
  <si>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</si>
  <si>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</si>
  <si>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</si>
  <si>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</si>
  <si>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</si>
  <si>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</si>
  <si>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</si>
  <si>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</si>
  <si>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</si>
  <si>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</si>
  <si>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</si>
  <si>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</si>
  <si>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</si>
  <si>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</si>
  <si>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</si>
  <si>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</si>
  <si>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</si>
  <si>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</si>
  <si>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</si>
  <si>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</si>
  <si>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</si>
  <si>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</si>
  <si>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</si>
  <si>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</si>
  <si>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</si>
  <si>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</si>
  <si>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</si>
  <si>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</si>
  <si>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</si>
  <si>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</si>
  <si>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</si>
  <si>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</si>
  <si>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</si>
  <si>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</si>
  <si>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</si>
  <si>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</si>
  <si>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</si>
  <si>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</si>
  <si>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</si>
  <si>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</si>
  <si>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</si>
  <si>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</si>
  <si>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</si>
  <si>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</si>
  <si>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</si>
  <si>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</si>
  <si>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</si>
  <si>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</si>
  <si>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</si>
  <si>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</si>
  <si>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</si>
  <si>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</si>
  <si>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</si>
  <si>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</si>
  <si>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</si>
  <si>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</si>
  <si>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</si>
  <si>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</si>
  <si>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</si>
  <si>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</si>
  <si>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</si>
  <si>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</si>
  <si>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</si>
  <si>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</si>
  <si>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</si>
  <si>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</si>
  <si>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</si>
  <si>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</si>
  <si>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</si>
  <si>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</si>
  <si>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</si>
  <si>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</si>
  <si>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</si>
  <si>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</si>
  <si>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</si>
  <si>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</si>
  <si>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</si>
  <si>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</si>
  <si>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</si>
  <si>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</si>
  <si>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</si>
  <si>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</si>
  <si>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</si>
  <si>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</si>
  <si>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</si>
  <si>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</si>
  <si>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</si>
  <si>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</si>
  <si>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</si>
  <si>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</si>
  <si>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</si>
  <si>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</si>
  <si>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</si>
  <si>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</si>
  <si>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</si>
  <si>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</si>
  <si>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</si>
  <si>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</si>
  <si>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</si>
  <si>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</si>
  <si>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</si>
  <si>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</si>
  <si>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</si>
  <si>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</si>
  <si>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</si>
  <si>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</si>
  <si>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</si>
  <si>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</si>
  <si>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</si>
  <si>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</si>
  <si>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</si>
  <si>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</si>
  <si>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</si>
  <si>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</si>
  <si>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</si>
  <si>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</si>
  <si>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</si>
  <si>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</si>
  <si>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</si>
  <si>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</si>
  <si>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</si>
  <si>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</si>
  <si>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</si>
  <si>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</si>
  <si>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</si>
  <si>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</si>
  <si>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</si>
  <si>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</si>
  <si>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</si>
  <si>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</si>
  <si>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</si>
  <si>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</si>
  <si>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</si>
  <si>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</si>
  <si>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</si>
  <si>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</si>
  <si>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</si>
  <si>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</si>
  <si>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</si>
  <si>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</si>
  <si>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</si>
  <si>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</si>
  <si>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</si>
  <si>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</si>
  <si>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</si>
  <si>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</si>
  <si>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</si>
  <si>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</si>
  <si>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</si>
  <si>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</si>
  <si>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</si>
  <si>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</si>
  <si>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</si>
  <si>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</si>
  <si>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</si>
  <si>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</si>
  <si>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</si>
  <si>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</si>
  <si>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</si>
  <si>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</si>
  <si>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</si>
  <si>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</si>
  <si>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</si>
  <si>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</si>
  <si>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</si>
  <si>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</si>
  <si>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</si>
  <si>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</si>
  <si>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</si>
  <si>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</si>
  <si>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</si>
  <si>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</si>
  <si>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</si>
  <si>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</si>
  <si>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</si>
  <si>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</si>
  <si>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</si>
  <si>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</si>
  <si>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</si>
  <si>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</si>
  <si>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</si>
  <si>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</si>
  <si>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</si>
  <si>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</si>
  <si>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</si>
  <si>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</si>
  <si>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</si>
  <si>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</si>
  <si>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</si>
  <si>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</si>
  <si>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</si>
  <si>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</si>
  <si>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</si>
  <si>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</si>
  <si>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</si>
  <si>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</si>
  <si>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</si>
  <si>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</si>
  <si>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</si>
  <si>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</si>
  <si>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</si>
  <si>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</si>
  <si>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</si>
  <si>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</si>
  <si>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</si>
  <si>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</si>
  <si>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</si>
  <si>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</si>
  <si>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</si>
  <si>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</si>
  <si>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</si>
  <si>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</si>
  <si>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</si>
  <si>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</si>
  <si>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</si>
  <si>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</si>
  <si>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</si>
  <si>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</si>
  <si>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</si>
  <si>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</si>
  <si>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</si>
  <si>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</si>
  <si>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</si>
  <si>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</si>
  <si>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</si>
  <si>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</si>
  <si>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</si>
  <si>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</si>
  <si>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</si>
  <si>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</si>
  <si>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</si>
  <si>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</si>
  <si>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</si>
  <si>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</si>
  <si>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</si>
  <si>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</si>
  <si>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</si>
  <si>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</si>
  <si>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</si>
  <si>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</si>
  <si>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</si>
  <si>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</si>
  <si>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</si>
  <si>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</si>
  <si>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</si>
  <si>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</si>
  <si>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</si>
  <si>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</si>
  <si>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</si>
  <si>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</si>
  <si>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</si>
  <si>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</si>
  <si>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</si>
  <si>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</si>
  <si>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</si>
  <si>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</si>
  <si>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</si>
  <si>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</si>
  <si>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</si>
  <si>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</si>
  <si>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</si>
  <si>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</si>
  <si>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</si>
  <si>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</si>
  <si>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</si>
  <si>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</si>
  <si>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</si>
  <si>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</si>
  <si>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</si>
  <si>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</si>
  <si>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</si>
  <si>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</si>
  <si>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</si>
  <si>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</si>
  <si>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</si>
  <si>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</si>
  <si>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</si>
  <si>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</si>
  <si>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</si>
  <si>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</si>
  <si>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</si>
  <si>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</si>
  <si>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</si>
  <si>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</si>
  <si>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</si>
  <si>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</si>
  <si>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</si>
  <si>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</si>
  <si>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</si>
  <si>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</si>
  <si>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</si>
  <si>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</si>
  <si>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</si>
  <si>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</si>
  <si>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</si>
  <si>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</si>
  <si>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</si>
  <si>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</si>
  <si>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</si>
  <si>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</si>
  <si>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</si>
  <si>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</si>
  <si>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</si>
  <si>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</si>
  <si>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</si>
  <si>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</si>
  <si>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</si>
  <si>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</si>
  <si>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</si>
  <si>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</si>
  <si>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</si>
  <si>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</si>
  <si>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</si>
  <si>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</si>
  <si>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</si>
  <si>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</si>
  <si>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</si>
  <si>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</si>
  <si>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</si>
  <si>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</si>
  <si>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</si>
  <si>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</si>
  <si>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</si>
  <si>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</si>
  <si>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</si>
  <si>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</si>
  <si>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</si>
  <si>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</si>
  <si>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</si>
  <si>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</si>
  <si>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</si>
  <si>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</si>
  <si>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</si>
  <si>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</si>
  <si>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</si>
  <si>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</si>
  <si>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</si>
  <si>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</si>
  <si>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</si>
  <si>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</si>
  <si>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</si>
  <si>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</si>
  <si>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</si>
  <si>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</si>
  <si>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</si>
  <si>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</si>
  <si>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</si>
  <si>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</si>
  <si>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</si>
  <si>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</si>
  <si>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</si>
  <si>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</si>
  <si>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</si>
  <si>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</si>
  <si>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</si>
  <si>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</si>
  <si>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</si>
  <si>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</si>
  <si>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</si>
  <si>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</si>
  <si>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</si>
  <si>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</si>
  <si>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</si>
  <si>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</si>
  <si>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</si>
  <si>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</si>
  <si>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</si>
  <si>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</si>
  <si>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</si>
  <si>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</si>
  <si>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</si>
  <si>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</si>
  <si>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</si>
  <si>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</si>
  <si>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</si>
  <si>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</si>
  <si>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</si>
  <si>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</si>
  <si>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</si>
  <si>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</si>
  <si>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</si>
  <si>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</si>
  <si>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</si>
  <si>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</si>
  <si>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</si>
  <si>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</si>
  <si>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</si>
  <si>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</si>
  <si>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</si>
  <si>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</si>
  <si>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</si>
  <si>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</si>
  <si>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</si>
  <si>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</si>
  <si>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</si>
  <si>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</si>
  <si>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</si>
  <si>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</si>
  <si>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</si>
  <si>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</si>
  <si>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</si>
  <si>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</si>
  <si>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</si>
  <si>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</si>
  <si>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</si>
  <si>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</si>
  <si>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</si>
  <si>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</si>
  <si>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</si>
  <si>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</si>
  <si>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</si>
  <si>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</si>
  <si>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</si>
  <si>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</si>
  <si>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</si>
  <si>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</si>
  <si>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</si>
  <si>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</si>
  <si>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</si>
  <si>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</si>
  <si>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</si>
  <si>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</si>
  <si>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</si>
  <si>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</si>
  <si>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</si>
  <si>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</si>
  <si>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</si>
  <si>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</si>
  <si>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</si>
  <si>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</si>
  <si>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</si>
  <si>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</si>
  <si>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</si>
  <si>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</si>
  <si>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</si>
  <si>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</si>
  <si>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</si>
  <si>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</si>
  <si>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</si>
  <si>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</si>
  <si>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</si>
  <si>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</si>
  <si>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</si>
  <si>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</si>
  <si>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</si>
  <si>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</si>
  <si>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</si>
  <si>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</si>
  <si>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</si>
  <si>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</si>
  <si>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</si>
  <si>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</si>
  <si>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</si>
  <si>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</si>
  <si>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</si>
  <si>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</si>
  <si>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</si>
  <si>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</si>
  <si>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</si>
  <si>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</si>
  <si>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</si>
  <si>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</si>
  <si>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</si>
  <si>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</si>
  <si>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</si>
  <si>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</si>
  <si>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</si>
  <si>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</si>
  <si>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</si>
  <si>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</si>
  <si>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</si>
  <si>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</si>
  <si>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</si>
  <si>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</si>
  <si>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</si>
  <si>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</si>
  <si>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</si>
  <si>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</si>
  <si>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</si>
  <si>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</si>
  <si>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</si>
  <si>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</si>
  <si>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</si>
  <si>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</si>
  <si>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</si>
  <si>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</si>
  <si>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</si>
  <si>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</si>
  <si>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</si>
  <si>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</si>
  <si>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</si>
  <si>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</si>
  <si>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</si>
  <si>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</si>
  <si>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</si>
  <si>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</si>
  <si>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</si>
  <si>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</si>
  <si>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</si>
  <si>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</si>
  <si>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</si>
  <si>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</si>
  <si>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</si>
  <si>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</si>
  <si>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</si>
  <si>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</si>
  <si>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</si>
  <si>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</si>
  <si>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</si>
  <si>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</si>
  <si>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</si>
  <si>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</si>
  <si>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</si>
  <si>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</si>
  <si>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</si>
  <si>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</si>
  <si>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</si>
  <si>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</si>
  <si>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</si>
  <si>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</si>
  <si>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</si>
  <si>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</si>
  <si>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</si>
  <si>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</si>
  <si>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</si>
  <si>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</si>
  <si>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</si>
  <si>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</si>
  <si>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</si>
  <si>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</si>
  <si>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</si>
  <si>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</si>
  <si>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</si>
  <si>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</si>
  <si>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</si>
  <si>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</si>
  <si>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</si>
  <si>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</si>
  <si>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</si>
  <si>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</si>
  <si>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</si>
  <si>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</si>
  <si>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</si>
  <si>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</si>
  <si>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</si>
  <si>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</si>
  <si>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</si>
  <si>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</si>
  <si>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</si>
  <si>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</si>
  <si>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</si>
  <si>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</si>
  <si>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</si>
  <si>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</si>
  <si>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</si>
  <si>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</si>
  <si>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</si>
  <si>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</si>
  <si>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</si>
  <si>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</si>
  <si>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</si>
  <si>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</si>
  <si>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</si>
  <si>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</si>
  <si>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</si>
  <si>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</si>
  <si>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</si>
  <si>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</si>
  <si>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</si>
  <si>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</si>
  <si>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</si>
  <si>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</si>
  <si>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</si>
  <si>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</si>
  <si>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</si>
  <si>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</si>
  <si>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</si>
  <si>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</si>
  <si>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</si>
  <si>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</si>
  <si>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</si>
  <si>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</si>
  <si>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</si>
  <si>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</si>
  <si>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</si>
  <si>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</si>
  <si>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</si>
  <si>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</si>
  <si>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</si>
  <si>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</si>
  <si>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</si>
  <si>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</si>
  <si>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</si>
  <si>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</si>
  <si>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</si>
  <si>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</si>
  <si>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</si>
  <si>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</si>
  <si>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</si>
  <si>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</si>
  <si>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</si>
  <si>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</si>
  <si>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</si>
  <si>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</si>
  <si>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</si>
  <si>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</si>
  <si>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</si>
  <si>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</si>
  <si>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</si>
  <si>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</si>
  <si>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</si>
  <si>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</si>
  <si>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</si>
  <si>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</si>
  <si>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</si>
  <si>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</si>
  <si>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</si>
  <si>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</si>
  <si>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</si>
  <si>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</si>
  <si>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</si>
  <si>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</si>
  <si>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</si>
  <si>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</si>
  <si>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</si>
  <si>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</si>
  <si>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</si>
  <si>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</si>
  <si>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</si>
  <si>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</si>
  <si>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</si>
  <si>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</si>
  <si>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</si>
  <si>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</si>
  <si>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</si>
  <si>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</si>
  <si>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</si>
  <si>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</si>
  <si>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</si>
  <si>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</si>
  <si>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</si>
  <si>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</si>
  <si>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</si>
  <si>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</si>
  <si>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</si>
  <si>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</si>
  <si>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</si>
  <si>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</si>
  <si>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</si>
  <si>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</si>
  <si>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</si>
  <si>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</si>
  <si>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</si>
  <si>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</si>
  <si>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</si>
  <si>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</si>
  <si>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</si>
  <si>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</si>
  <si>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</si>
  <si>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</si>
  <si>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</si>
  <si>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</si>
  <si>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</si>
  <si>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</si>
  <si>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</si>
  <si>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</si>
  <si>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</si>
  <si>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</si>
  <si>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</si>
  <si>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</si>
  <si>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</si>
  <si>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</si>
  <si>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</si>
  <si>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</si>
  <si>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</si>
  <si>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</si>
  <si>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</si>
  <si>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</si>
  <si>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</si>
  <si>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</si>
  <si>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</si>
  <si>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</si>
  <si>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</si>
  <si>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</si>
  <si>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</si>
  <si>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</si>
  <si>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</si>
  <si>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</si>
  <si>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</si>
  <si>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</si>
  <si>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</si>
  <si>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</si>
  <si>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</si>
  <si>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</si>
  <si>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</si>
  <si>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</si>
  <si>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</si>
  <si>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</si>
  <si>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</si>
  <si>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</si>
  <si>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</si>
  <si>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</si>
  <si>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</si>
  <si>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</si>
  <si>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</si>
  <si>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</si>
  <si>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</si>
  <si>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</si>
  <si>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</si>
  <si>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</si>
  <si>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</si>
  <si>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</si>
  <si>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</si>
  <si>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</si>
  <si>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</si>
  <si>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</si>
  <si>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</si>
  <si>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</si>
  <si>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</si>
  <si>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</si>
  <si>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</si>
  <si>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</si>
  <si>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</si>
  <si>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</si>
  <si>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</si>
  <si>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</si>
  <si>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</si>
  <si>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</si>
  <si>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</si>
  <si>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</si>
  <si>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</si>
  <si>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</si>
  <si>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</si>
  <si>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</si>
  <si>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</si>
  <si>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</si>
  <si>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</si>
  <si>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</si>
  <si>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</si>
  <si>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</si>
  <si>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</si>
  <si>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</si>
  <si>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</si>
  <si>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</si>
  <si>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</si>
  <si>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</si>
  <si>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</si>
  <si>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</si>
  <si>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</si>
  <si>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</si>
  <si>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</si>
  <si>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</si>
  <si>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</si>
  <si>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</si>
  <si>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</si>
  <si>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</si>
  <si>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</si>
  <si>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</si>
  <si>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</si>
  <si>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</si>
  <si>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</si>
  <si>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</si>
  <si>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</si>
  <si>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</si>
  <si>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</si>
  <si>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</si>
  <si>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</si>
  <si>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</si>
  <si>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</si>
  <si>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</si>
  <si>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</si>
  <si>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</si>
  <si>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</si>
  <si>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</si>
  <si>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</si>
  <si>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</si>
  <si>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</si>
  <si>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</si>
  <si>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</si>
  <si>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</si>
  <si>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</si>
  <si>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</si>
  <si>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</si>
  <si>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</si>
  <si>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</si>
  <si>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</si>
  <si>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</si>
  <si>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</si>
  <si>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</si>
  <si>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</si>
  <si>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</si>
  <si>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</si>
  <si>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</si>
  <si>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</si>
  <si>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</si>
  <si>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</si>
  <si>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</si>
  <si>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</si>
  <si>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</si>
  <si>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</si>
  <si>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</si>
  <si>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</si>
  <si>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</si>
  <si>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</si>
  <si>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</si>
  <si>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</si>
  <si>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</si>
  <si>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</si>
  <si>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</si>
  <si>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</si>
  <si>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</si>
  <si>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</si>
  <si>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</si>
  <si>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</si>
  <si>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</si>
  <si>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</si>
  <si>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</si>
  <si>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</si>
  <si>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</si>
  <si>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</si>
  <si>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</si>
  <si>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</si>
  <si>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</si>
  <si>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</si>
  <si>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</si>
  <si>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</si>
  <si>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</si>
  <si>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</si>
  <si>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</si>
  <si>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</si>
  <si>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</si>
  <si>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</si>
  <si>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</si>
  <si>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</si>
  <si>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</si>
  <si>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</si>
  <si>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</si>
  <si>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</si>
  <si>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</si>
  <si>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</si>
  <si>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</si>
  <si>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</si>
  <si>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</si>
  <si>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</si>
  <si>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</si>
  <si>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</si>
  <si>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</si>
  <si>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</si>
  <si>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</si>
  <si>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</si>
  <si>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</si>
  <si>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</si>
  <si>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</si>
  <si>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</si>
  <si>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</si>
  <si>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</si>
  <si>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</si>
  <si>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</si>
  <si>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</si>
  <si>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</si>
  <si>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</si>
  <si>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</si>
  <si>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</si>
  <si>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</si>
  <si>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</si>
  <si>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</si>
  <si>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</si>
  <si>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</si>
  <si>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</si>
  <si>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</si>
  <si>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</si>
  <si>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</si>
  <si>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</si>
  <si>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</si>
  <si>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</si>
  <si>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</si>
  <si>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</si>
  <si>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</si>
  <si>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</si>
  <si>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</si>
  <si>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</si>
  <si>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</si>
  <si>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</si>
  <si>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</si>
  <si>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</si>
  <si>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</si>
  <si>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</si>
  <si>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</si>
  <si>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</si>
  <si>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</si>
  <si>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</si>
  <si>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</si>
  <si>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</si>
  <si>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</si>
  <si>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</si>
  <si>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</si>
  <si>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</si>
  <si>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</si>
  <si>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</si>
  <si>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</si>
  <si>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</si>
  <si>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</si>
  <si>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</si>
  <si>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</si>
  <si>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</si>
  <si>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</si>
  <si>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</si>
  <si>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</si>
  <si>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</si>
  <si>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</si>
  <si>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</si>
  <si>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</si>
  <si>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</si>
  <si>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</si>
  <si>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</si>
  <si>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</si>
  <si>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</si>
  <si>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</si>
  <si>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</si>
  <si>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</si>
  <si>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</si>
  <si>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</si>
  <si>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</si>
  <si>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</si>
  <si>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</si>
  <si>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</si>
  <si>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</si>
  <si>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</si>
  <si>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</si>
  <si>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</si>
  <si>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</si>
  <si>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</si>
  <si>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</si>
  <si>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</si>
  <si>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</si>
  <si>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</si>
  <si>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</si>
  <si>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</si>
  <si>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</si>
  <si>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</si>
  <si>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</si>
  <si>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</si>
  <si>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</si>
  <si>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</si>
  <si>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</si>
  <si>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</si>
  <si>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</si>
  <si>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</si>
  <si>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</si>
  <si>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</si>
  <si>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</si>
  <si>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</si>
  <si>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</si>
  <si>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</si>
  <si>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</si>
  <si>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</si>
  <si>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</si>
  <si>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</si>
  <si>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</si>
  <si>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</si>
  <si>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</si>
  <si>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</si>
  <si>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</si>
  <si>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</si>
  <si>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</si>
  <si>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</si>
  <si>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</si>
  <si>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</si>
  <si>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</si>
  <si>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</si>
  <si>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</si>
  <si>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</si>
  <si>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</si>
  <si>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</si>
  <si>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</si>
  <si>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</si>
  <si>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</si>
  <si>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</si>
  <si>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</si>
  <si>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</si>
  <si>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</si>
  <si>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</si>
  <si>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</si>
  <si>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</si>
  <si>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</si>
  <si>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</si>
  <si>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</si>
  <si>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</si>
  <si>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</si>
  <si>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</si>
  <si>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</si>
  <si>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</si>
  <si>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</si>
  <si>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</si>
  <si>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</si>
  <si>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</si>
  <si>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</si>
  <si>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</si>
  <si>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</si>
  <si>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</si>
  <si>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</si>
  <si>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</si>
  <si>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</si>
  <si>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</si>
  <si>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</si>
  <si>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</si>
  <si>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</si>
  <si>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</si>
  <si>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</si>
  <si>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</si>
  <si>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</si>
  <si>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</si>
  <si>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</si>
  <si>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</si>
  <si>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</si>
  <si>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</si>
  <si>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</si>
  <si>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</si>
  <si>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</si>
  <si>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</si>
  <si>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</si>
  <si>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</si>
  <si>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</si>
  <si>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</si>
  <si>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</si>
  <si>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</si>
  <si>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</si>
  <si>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</si>
  <si>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</si>
  <si>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</si>
  <si>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</si>
  <si>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</si>
  <si>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</si>
  <si>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</si>
  <si>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</si>
  <si>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</si>
  <si>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</si>
  <si>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</si>
  <si>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</si>
  <si>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</si>
  <si>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</si>
  <si>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</si>
  <si>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</si>
  <si>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</si>
  <si>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</si>
  <si>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</si>
  <si>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</si>
  <si>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</si>
  <si>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</si>
  <si>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</si>
  <si>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</si>
  <si>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</si>
  <si>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</si>
  <si>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</si>
  <si>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</si>
  <si>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</si>
  <si>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</si>
  <si>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</si>
  <si>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</si>
  <si>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</si>
  <si>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</si>
  <si>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</si>
  <si>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</si>
  <si>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</si>
  <si>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</si>
  <si>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</si>
  <si>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</si>
  <si>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</si>
  <si>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</si>
  <si>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</si>
  <si>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</si>
  <si>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</si>
  <si>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</si>
  <si>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</si>
  <si>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</si>
  <si>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</si>
  <si>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</si>
  <si>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</si>
  <si>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</si>
  <si>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</si>
  <si>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</si>
  <si>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</si>
  <si>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</si>
  <si>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</si>
  <si>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</si>
  <si>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</si>
  <si>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</si>
  <si>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</si>
  <si>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</si>
  <si>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</si>
  <si>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</si>
  <si>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</si>
  <si>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</si>
  <si>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</si>
  <si>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</si>
  <si>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</si>
  <si>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</si>
  <si>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</si>
  <si>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</si>
  <si>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</si>
  <si>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</si>
  <si>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</si>
  <si>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</si>
  <si>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</si>
  <si>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</si>
  <si>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</si>
  <si>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</si>
  <si>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</si>
  <si>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</si>
  <si>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</si>
  <si>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</si>
  <si>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</si>
  <si>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</si>
  <si>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</si>
  <si>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</si>
  <si>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</si>
  <si>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</si>
  <si>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</si>
  <si>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</si>
  <si>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</si>
  <si>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</si>
  <si>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</si>
  <si>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</si>
  <si>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</si>
  <si>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</si>
  <si>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</si>
  <si>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</si>
  <si>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</si>
  <si>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</si>
  <si>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</si>
  <si>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</si>
  <si>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</si>
  <si>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</si>
  <si>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</si>
  <si>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</si>
  <si>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</si>
  <si>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</si>
  <si>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</si>
  <si>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</si>
  <si>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</si>
  <si>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</si>
  <si>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</si>
  <si>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</si>
  <si>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</si>
  <si>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</si>
  <si>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</si>
  <si>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</si>
  <si>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</si>
  <si>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</si>
  <si>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</si>
  <si>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</si>
  <si>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</si>
  <si>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</si>
  <si>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</si>
  <si>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</si>
  <si>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</si>
  <si>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</si>
  <si>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</si>
  <si>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</si>
  <si>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</si>
  <si>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</si>
  <si>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</si>
  <si>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</si>
  <si>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</si>
  <si>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</si>
  <si>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</si>
  <si>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</si>
  <si>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</si>
  <si>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</si>
  <si>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</si>
  <si>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</si>
  <si>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</si>
  <si>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</si>
  <si>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</si>
  <si>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</si>
  <si>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</si>
  <si>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</si>
  <si>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</si>
  <si>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</si>
  <si>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</si>
  <si>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</si>
  <si>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</si>
  <si>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</si>
  <si>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</si>
  <si>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</si>
  <si>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</si>
  <si>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</si>
  <si>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</si>
  <si>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</si>
  <si>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</si>
  <si>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</si>
  <si>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</si>
  <si>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</si>
  <si>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</si>
  <si>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</si>
  <si>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</si>
  <si>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</si>
  <si>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</si>
  <si>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</si>
  <si>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</si>
  <si>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</si>
  <si>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</si>
  <si>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</si>
  <si>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</si>
  <si>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</si>
  <si>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</si>
  <si>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</si>
  <si>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</si>
  <si>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</si>
  <si>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</si>
  <si>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</si>
  <si>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</si>
  <si>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</si>
  <si>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</si>
  <si>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</si>
  <si>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</si>
  <si>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</si>
  <si>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</si>
  <si>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</si>
  <si>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</si>
  <si>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</si>
  <si>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</si>
  <si>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</si>
  <si>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</si>
  <si>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</si>
  <si>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</si>
  <si>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</si>
  <si>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</si>
  <si>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</si>
  <si>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</si>
  <si>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</si>
  <si>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</si>
  <si>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</si>
  <si>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</si>
  <si>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</si>
  <si>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</si>
  <si>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</si>
  <si>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</si>
  <si>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</si>
  <si>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</si>
  <si>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</si>
  <si>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</si>
  <si>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</si>
  <si>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</si>
  <si>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</si>
  <si>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</si>
  <si>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</si>
  <si>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</si>
  <si>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</si>
  <si>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</si>
  <si>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</si>
  <si>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</si>
  <si>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</si>
  <si>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</si>
  <si>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</si>
  <si>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</si>
  <si>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</si>
  <si>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</si>
  <si>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</si>
  <si>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</si>
  <si>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</si>
  <si>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</si>
  <si>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</si>
  <si>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</si>
  <si>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</si>
  <si>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</si>
  <si>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</si>
  <si>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</si>
  <si>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</si>
  <si>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</si>
  <si>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</si>
  <si>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</si>
  <si>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</si>
  <si>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</si>
  <si>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</si>
  <si>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</si>
  <si>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</si>
  <si>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</si>
  <si>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</si>
  <si>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</si>
  <si>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</si>
  <si>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</si>
  <si>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</si>
  <si>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</si>
  <si>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</si>
  <si>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</si>
  <si>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</si>
  <si>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</si>
  <si>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</si>
  <si>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</si>
  <si>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</si>
  <si>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</si>
  <si>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</si>
  <si>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</si>
  <si>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</si>
  <si>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</si>
  <si>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</si>
  <si>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</si>
  <si>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</si>
  <si>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</si>
  <si>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</si>
  <si>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</si>
  <si>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</si>
  <si>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</si>
  <si>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</si>
  <si>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</si>
  <si>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</si>
  <si>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</si>
  <si>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</si>
  <si>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</si>
  <si>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</si>
  <si>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</si>
  <si>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</si>
  <si>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</si>
  <si>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</si>
  <si>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</si>
  <si>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</si>
  <si>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</si>
  <si>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</si>
  <si>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</si>
  <si>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</si>
  <si>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</si>
  <si>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</si>
  <si>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</si>
  <si>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</si>
  <si>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</si>
  <si>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</si>
  <si>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</si>
  <si>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</si>
  <si>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</si>
  <si>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</si>
  <si>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</si>
  <si>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</si>
  <si>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</si>
  <si>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</si>
  <si>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</si>
  <si>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</si>
  <si>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</si>
  <si>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</si>
  <si>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</si>
  <si>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</si>
  <si>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</si>
  <si>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</si>
  <si>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</si>
  <si>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</si>
  <si>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</si>
  <si>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</si>
  <si>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</si>
  <si>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</si>
  <si>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</si>
  <si>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</si>
  <si>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</si>
  <si>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</si>
  <si>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</si>
  <si>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</si>
  <si>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</si>
  <si>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</si>
  <si>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</si>
  <si>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</si>
  <si>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</si>
  <si>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</si>
  <si>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</si>
  <si>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</si>
  <si>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</si>
  <si>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</si>
  <si>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</si>
  <si>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</si>
  <si>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</si>
  <si>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</si>
  <si>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</si>
  <si>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</si>
  <si>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</si>
  <si>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</si>
  <si>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</si>
  <si>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</si>
  <si>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</si>
  <si>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</si>
  <si>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</si>
  <si>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</si>
  <si>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</si>
  <si>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</si>
  <si>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</si>
  <si>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</si>
  <si>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</si>
  <si>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</si>
  <si>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</si>
  <si>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</si>
  <si>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</si>
  <si>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</si>
  <si>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</si>
  <si>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</si>
  <si>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</si>
  <si>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</si>
  <si>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</si>
  <si>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</si>
  <si>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</si>
  <si>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</si>
  <si>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</si>
  <si>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</si>
  <si>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</si>
  <si>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</si>
  <si>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</si>
  <si>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</si>
  <si>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</si>
  <si>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</si>
  <si>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</si>
  <si>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</si>
  <si>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</si>
  <si>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</si>
  <si>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</si>
  <si>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</si>
  <si>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</si>
  <si>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</si>
  <si>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</si>
  <si>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</si>
  <si>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</si>
  <si>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</si>
  <si>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</si>
  <si>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</si>
  <si>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</si>
  <si>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</si>
  <si>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</si>
  <si>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</si>
  <si>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</si>
  <si>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</si>
  <si>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</si>
  <si>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</si>
  <si>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</si>
  <si>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</si>
  <si>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</si>
  <si>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</si>
  <si>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</si>
  <si>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</si>
  <si>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</si>
  <si>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</si>
  <si>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</si>
  <si>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</si>
  <si>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</si>
  <si>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</si>
  <si>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</si>
  <si>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</si>
  <si>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</si>
  <si>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</si>
  <si>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</si>
  <si>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</si>
  <si>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</si>
  <si>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</si>
  <si>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</si>
  <si>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</si>
  <si>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</si>
  <si>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</si>
  <si>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</si>
  <si>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</si>
  <si>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</si>
  <si>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</si>
  <si>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</si>
  <si>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</si>
  <si>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</si>
  <si>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</si>
  <si>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</si>
  <si>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</si>
  <si>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</si>
  <si>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</si>
  <si>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</si>
  <si>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</si>
  <si>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</si>
  <si>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</si>
  <si>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</si>
  <si>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</si>
  <si>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</si>
  <si>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</si>
  <si>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</si>
  <si>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</si>
  <si>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</si>
  <si>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</si>
  <si>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</si>
  <si>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</si>
  <si>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</si>
  <si>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</si>
  <si>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</si>
  <si>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</si>
  <si>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</si>
  <si>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</si>
  <si>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</si>
  <si>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</si>
  <si>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</si>
  <si>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</si>
  <si>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</si>
  <si>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</si>
  <si>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</si>
  <si>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</si>
  <si>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</si>
  <si>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</si>
  <si>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</si>
  <si>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</si>
  <si>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</si>
  <si>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</si>
  <si>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</si>
  <si>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</si>
  <si>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</si>
  <si>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</si>
  <si>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</si>
  <si>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</si>
  <si>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</si>
  <si>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</si>
  <si>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</si>
  <si>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</si>
  <si>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</si>
  <si>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</si>
  <si>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</si>
  <si>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</si>
  <si>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</si>
  <si>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</si>
  <si>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</si>
  <si>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</si>
  <si>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</si>
  <si>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</si>
  <si>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</si>
  <si>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</si>
  <si>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</si>
  <si>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</si>
  <si>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</si>
  <si>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</si>
  <si>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</si>
  <si>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</si>
  <si>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</si>
  <si>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</si>
  <si>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</si>
  <si>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</si>
  <si>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</si>
  <si>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</si>
  <si>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</si>
  <si>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</si>
  <si>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</si>
  <si>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</si>
  <si>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</si>
  <si>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</si>
  <si>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</si>
  <si>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</si>
  <si>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</si>
  <si>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</si>
  <si>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</si>
  <si>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</si>
  <si>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</si>
  <si>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</si>
  <si>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</si>
  <si>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</si>
  <si>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</si>
  <si>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</si>
  <si>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</si>
  <si>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</si>
  <si>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</si>
  <si>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</si>
  <si>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</si>
  <si>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</si>
  <si>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</si>
  <si>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</si>
  <si>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</si>
  <si>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</si>
  <si>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</si>
  <si>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</si>
  <si>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</si>
  <si>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</si>
  <si>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</si>
  <si>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</si>
  <si>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</si>
  <si>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</si>
  <si>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</si>
  <si>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</si>
  <si>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</si>
  <si>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</si>
  <si>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</si>
  <si>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</si>
  <si>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</si>
  <si>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</si>
  <si>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</si>
  <si>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</si>
  <si>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</si>
  <si>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</si>
  <si>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</si>
  <si>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</si>
  <si>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</si>
  <si>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</si>
  <si>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</si>
  <si>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</si>
  <si>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</si>
  <si>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</si>
  <si>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</si>
  <si>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</si>
  <si>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</si>
  <si>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</si>
  <si>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</si>
  <si>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</si>
  <si>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</si>
  <si>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</si>
  <si>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</si>
  <si>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</si>
  <si>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</si>
  <si>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</si>
  <si>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</si>
  <si>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</si>
  <si>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</si>
  <si>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</si>
  <si>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</si>
  <si>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</si>
  <si>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</si>
  <si>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</si>
  <si>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</si>
  <si>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</si>
  <si>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</si>
  <si>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</si>
  <si>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</si>
  <si>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</si>
  <si>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</si>
  <si>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</si>
  <si>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</si>
  <si>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</si>
  <si>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</si>
  <si>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</si>
  <si>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</si>
  <si>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</si>
  <si>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</si>
  <si>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</si>
  <si>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</si>
  <si>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</si>
  <si>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</si>
  <si>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</si>
  <si>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</si>
  <si>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</si>
  <si>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</si>
  <si>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</si>
  <si>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</si>
  <si>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</si>
  <si>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</si>
  <si>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</si>
  <si>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</si>
  <si>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</si>
  <si>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</si>
  <si>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</si>
  <si>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</si>
  <si>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</si>
  <si>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</si>
  <si>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</si>
  <si>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</si>
  <si>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</si>
  <si>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</si>
  <si>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</si>
  <si>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</si>
  <si>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</si>
  <si>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</si>
  <si>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</si>
  <si>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</si>
  <si>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</si>
  <si>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</si>
  <si>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</si>
  <si>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</si>
  <si>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</si>
  <si>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</si>
  <si>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</si>
  <si>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</si>
  <si>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</si>
  <si>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</si>
  <si>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</si>
  <si>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</si>
  <si>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</si>
  <si>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</si>
  <si>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</si>
  <si>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</si>
  <si>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</si>
  <si>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</si>
  <si>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</si>
  <si>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</si>
  <si>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</si>
  <si>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</si>
  <si>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</si>
  <si>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</si>
  <si>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</si>
  <si>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</si>
  <si>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</si>
  <si>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</si>
  <si>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</si>
  <si>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</si>
  <si>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</si>
  <si>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</si>
  <si>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</si>
  <si>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</si>
  <si>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</si>
  <si>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</si>
  <si>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</si>
  <si>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</si>
  <si>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</si>
  <si>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</si>
  <si>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</si>
  <si>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</si>
  <si>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</si>
  <si>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</si>
  <si>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</si>
  <si>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</si>
  <si>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</si>
  <si>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</si>
  <si>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</si>
  <si>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</si>
  <si>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</si>
  <si>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</si>
  <si>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</si>
  <si>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</si>
  <si>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</si>
  <si>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</si>
  <si>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</si>
  <si>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</si>
  <si>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</si>
  <si>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</si>
  <si>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</si>
  <si>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</si>
  <si>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</si>
  <si>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</si>
  <si>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</si>
  <si>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</si>
  <si>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</si>
  <si>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</si>
  <si>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</si>
  <si>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</si>
  <si>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</si>
  <si>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</si>
  <si>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</si>
  <si>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</si>
  <si>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</si>
  <si>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</si>
  <si>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</si>
  <si>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</si>
  <si>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</si>
  <si>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</si>
  <si>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</si>
  <si>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</si>
  <si>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</si>
  <si>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</si>
  <si>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</si>
  <si>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</si>
  <si>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</si>
  <si>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</si>
  <si>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</si>
  <si>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</si>
  <si>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</si>
  <si>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</si>
  <si>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</si>
  <si>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</si>
  <si>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</si>
  <si>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</si>
  <si>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</si>
  <si>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</si>
  <si>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</si>
  <si>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</si>
  <si>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</si>
  <si>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</si>
  <si>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</si>
  <si>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</si>
  <si>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</si>
  <si>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</si>
  <si>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</si>
  <si>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</si>
  <si>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</si>
  <si>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</si>
  <si>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</si>
  <si>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</si>
  <si>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</si>
  <si>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</si>
  <si>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</si>
  <si>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</si>
  <si>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</si>
  <si>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</si>
  <si>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</si>
  <si>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</si>
  <si>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</si>
  <si>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</si>
  <si>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</si>
  <si>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</si>
  <si>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</si>
  <si>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</si>
  <si>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</si>
  <si>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</si>
  <si>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</si>
  <si>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</si>
  <si>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</si>
  <si>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</si>
  <si>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</si>
  <si>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</si>
  <si>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</si>
  <si>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</si>
  <si>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</si>
  <si>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</si>
  <si>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</si>
  <si>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</si>
  <si>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</si>
  <si>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</si>
  <si>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</si>
  <si>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</si>
  <si>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</si>
  <si>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</si>
  <si>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</si>
  <si>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</si>
  <si>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</si>
  <si>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</si>
  <si>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</si>
  <si>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</si>
  <si>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</si>
  <si>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</si>
  <si>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</si>
  <si>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</si>
  <si>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</si>
  <si>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</si>
  <si>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</si>
  <si>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</si>
  <si>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</si>
  <si>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</si>
  <si>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</si>
  <si>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</si>
  <si>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</si>
  <si>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</si>
  <si>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</si>
  <si>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</si>
  <si>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</si>
  <si>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</si>
  <si>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</si>
  <si>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</si>
  <si>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</si>
  <si>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</si>
  <si>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</si>
  <si>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</si>
  <si>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</si>
  <si>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</si>
  <si>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</si>
  <si>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</si>
  <si>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</si>
  <si>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</si>
  <si>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</si>
  <si>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</si>
  <si>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</si>
  <si>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</si>
  <si>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</si>
  <si>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</si>
  <si>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</si>
  <si>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</si>
  <si>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</si>
  <si>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</si>
  <si>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</si>
  <si>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</si>
  <si>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</si>
  <si>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</si>
  <si>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</si>
  <si>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</si>
  <si>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</si>
  <si>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</si>
  <si>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</si>
  <si>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</si>
  <si>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</si>
  <si>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</si>
  <si>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</si>
  <si>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</si>
  <si>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</si>
  <si>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</si>
  <si>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</si>
  <si>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</si>
  <si>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</si>
  <si>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</si>
  <si>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</si>
  <si>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</si>
  <si>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</si>
  <si>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</si>
  <si>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</si>
  <si>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</si>
  <si>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</si>
  <si>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</si>
  <si>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</si>
  <si>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</si>
  <si>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</si>
  <si>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</si>
  <si>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</si>
  <si>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</si>
  <si>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</si>
  <si>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</si>
  <si>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</si>
  <si>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</si>
  <si>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</si>
  <si>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</si>
  <si>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</si>
  <si>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</si>
  <si>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</si>
  <si>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</si>
  <si>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</si>
  <si>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</si>
  <si>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</si>
  <si>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</si>
  <si>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</si>
  <si>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</si>
  <si>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</si>
  <si>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</si>
  <si>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</si>
  <si>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</si>
  <si>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</si>
  <si>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</si>
  <si>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</si>
  <si>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</si>
  <si>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</si>
  <si>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</si>
  <si>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</si>
  <si>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</si>
  <si>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</si>
  <si>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</si>
  <si>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</si>
  <si>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</si>
  <si>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</si>
  <si>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</si>
  <si>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</si>
  <si>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</si>
  <si>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</si>
  <si>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</si>
  <si>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</si>
  <si>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</si>
  <si>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</si>
  <si>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</si>
  <si>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</si>
  <si>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</si>
  <si>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</si>
  <si>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</si>
  <si>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</si>
  <si>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</si>
  <si>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</si>
  <si>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</si>
  <si>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</si>
  <si>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</si>
  <si>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</si>
  <si>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</si>
  <si>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</si>
  <si>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</si>
  <si>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</si>
  <si>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</si>
  <si>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</si>
  <si>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</si>
  <si>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</si>
  <si>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</si>
  <si>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</si>
  <si>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</si>
  <si>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</si>
  <si>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</si>
  <si>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</si>
  <si>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</si>
  <si>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</si>
  <si>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</si>
  <si>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</si>
  <si>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</si>
  <si>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</si>
  <si>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</si>
  <si>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</si>
  <si>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</si>
  <si>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</si>
  <si>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</si>
  <si>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</si>
  <si>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</si>
  <si>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</si>
  <si>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</si>
  <si>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</si>
  <si>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</si>
  <si>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</si>
  <si>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</si>
  <si>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</si>
  <si>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</si>
  <si>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</si>
  <si>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</si>
  <si>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</si>
  <si>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</si>
  <si>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</si>
  <si>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</si>
  <si>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</si>
  <si>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</si>
  <si>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</si>
  <si>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</si>
  <si>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</si>
  <si>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</si>
  <si>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</si>
  <si>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</si>
  <si>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</si>
  <si>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</si>
  <si>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</si>
  <si>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</si>
  <si>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</si>
  <si>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</si>
  <si>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</si>
  <si>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</si>
  <si>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</si>
  <si>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</si>
  <si>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</si>
  <si>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</si>
  <si>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</si>
  <si>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</si>
  <si>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</si>
  <si>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</si>
  <si>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</si>
  <si>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</si>
  <si>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</si>
  <si>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</si>
  <si>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</si>
  <si>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</si>
  <si>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</si>
  <si>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</si>
  <si>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</si>
  <si>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</si>
  <si>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</si>
  <si>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</si>
  <si>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</si>
  <si>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</si>
  <si>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</si>
  <si>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</si>
  <si>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</si>
  <si>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</si>
  <si>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</si>
  <si>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</si>
  <si>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</si>
  <si>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</si>
  <si>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</si>
  <si>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</si>
  <si>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</si>
  <si>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</si>
  <si>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</si>
  <si>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</si>
  <si>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</si>
  <si>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</si>
  <si>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</si>
  <si>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</si>
  <si>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</si>
  <si>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</si>
  <si>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</si>
  <si>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</si>
  <si>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</si>
  <si>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</si>
  <si>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</si>
  <si>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</si>
  <si>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</si>
  <si>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</si>
  <si>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</si>
  <si>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</si>
  <si>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</si>
  <si>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</si>
  <si>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</si>
  <si>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</si>
  <si>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</si>
  <si>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</si>
  <si>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</si>
  <si>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</si>
  <si>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</si>
  <si>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</si>
  <si>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</si>
  <si>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</si>
  <si>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</si>
  <si>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</si>
  <si>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</si>
  <si>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</si>
  <si>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</si>
  <si>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</si>
  <si>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</si>
  <si>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</si>
  <si>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</si>
  <si>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</si>
  <si>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</si>
  <si>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</si>
  <si>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</si>
  <si>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</si>
  <si>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</si>
  <si>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</si>
  <si>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</si>
  <si>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</si>
  <si>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</si>
  <si>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</si>
  <si>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</si>
  <si>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</si>
  <si>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</si>
  <si>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</si>
  <si>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</si>
  <si>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</si>
  <si>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</si>
  <si>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</si>
  <si>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</si>
  <si>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</si>
  <si>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</si>
  <si>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</si>
  <si>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</si>
  <si>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</si>
  <si>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</si>
  <si>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</si>
  <si>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</si>
  <si>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</si>
  <si>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</si>
  <si>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</si>
  <si>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</si>
  <si>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</si>
  <si>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</si>
  <si>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</si>
  <si>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</si>
  <si>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</si>
  <si>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</si>
  <si>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</si>
  <si>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</si>
  <si>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</si>
  <si>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</si>
  <si>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</si>
  <si>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</si>
  <si>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</si>
  <si>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</si>
  <si>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</si>
  <si>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</si>
  <si>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</si>
  <si>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</si>
  <si>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</si>
  <si>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</si>
  <si>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</si>
  <si>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</si>
  <si>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</si>
  <si>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</si>
  <si>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</si>
  <si>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</si>
  <si>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</si>
  <si>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</si>
  <si>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</si>
  <si>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</si>
  <si>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</si>
  <si>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</si>
  <si>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</si>
  <si>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</si>
  <si>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</si>
  <si>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</si>
  <si>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</si>
  <si>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</si>
  <si>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</si>
  <si>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</si>
  <si>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</si>
  <si>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</si>
  <si>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</si>
  <si>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</si>
  <si>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</si>
  <si>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</si>
  <si>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</si>
  <si>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</si>
  <si>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</si>
  <si>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</si>
  <si>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</si>
  <si>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</si>
  <si>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</si>
  <si>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</si>
  <si>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</si>
  <si>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</si>
  <si>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</si>
  <si>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</si>
  <si>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</si>
  <si>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</si>
  <si>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</si>
  <si>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</si>
  <si>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</si>
  <si>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</si>
  <si>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</si>
  <si>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</si>
  <si>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</si>
  <si>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</si>
  <si>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</si>
  <si>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</si>
  <si>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</si>
  <si>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</si>
  <si>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</si>
  <si>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</si>
  <si>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</si>
  <si>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</si>
  <si>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</si>
  <si>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</si>
  <si>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</si>
  <si>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</si>
  <si>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</si>
  <si>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</si>
  <si>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</si>
  <si>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</si>
  <si>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</si>
  <si>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</si>
  <si>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</si>
  <si>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</si>
  <si>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</si>
  <si>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</si>
  <si>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</si>
  <si>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</si>
  <si>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</si>
  <si>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</si>
  <si>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</si>
  <si>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</si>
  <si>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</si>
  <si>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</si>
  <si>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</si>
  <si>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</si>
  <si>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</si>
  <si>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</si>
  <si>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</si>
  <si>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</si>
  <si>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</si>
  <si>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</si>
  <si>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</si>
  <si>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</si>
  <si>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</si>
  <si>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</si>
  <si>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</si>
  <si>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</si>
  <si>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</si>
  <si>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</si>
  <si>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</si>
  <si>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</si>
  <si>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</si>
  <si>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</si>
  <si>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</si>
  <si>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</si>
  <si>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</si>
  <si>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</si>
  <si>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</si>
  <si>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</si>
  <si>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</si>
  <si>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</si>
  <si>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</si>
  <si>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</si>
  <si>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</si>
  <si>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</si>
  <si>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</si>
  <si>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</si>
  <si>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</si>
  <si>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</si>
  <si>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</si>
  <si>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</si>
  <si>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</si>
  <si>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</si>
  <si>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</si>
  <si>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</si>
  <si>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</si>
  <si>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</si>
  <si>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</si>
  <si>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</si>
  <si>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</si>
  <si>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</si>
  <si>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</si>
  <si>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</si>
  <si>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</si>
  <si>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</si>
  <si>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</si>
  <si>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</si>
  <si>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</si>
  <si>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</si>
  <si>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</si>
  <si>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</si>
  <si>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</si>
  <si>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</si>
  <si>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</si>
  <si>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</si>
  <si>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</si>
  <si>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</si>
  <si>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</si>
  <si>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</si>
  <si>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</si>
  <si>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</si>
  <si>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</si>
  <si>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</si>
  <si>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</si>
  <si>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</si>
  <si>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</si>
  <si>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</si>
  <si>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</si>
  <si>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</si>
  <si>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</si>
  <si>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</si>
  <si>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</si>
  <si>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</si>
  <si>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</si>
  <si>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</si>
  <si>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</si>
  <si>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</si>
  <si>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</si>
  <si>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</si>
  <si>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</si>
  <si>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</si>
  <si>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</si>
  <si>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</si>
  <si>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</si>
  <si>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</si>
  <si>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</si>
  <si>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</si>
  <si>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</si>
  <si>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</si>
  <si>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</si>
  <si>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</si>
  <si>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</si>
  <si>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</si>
  <si>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</si>
  <si>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</si>
  <si>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</si>
  <si>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</si>
  <si>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</si>
  <si>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</si>
  <si>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</si>
  <si>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</si>
  <si>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</si>
  <si>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</si>
  <si>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</si>
  <si>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</si>
  <si>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</si>
  <si>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</si>
  <si>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</si>
  <si>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</si>
  <si>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</si>
  <si>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</si>
  <si>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</si>
  <si>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</si>
  <si>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</si>
  <si>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</si>
  <si>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</si>
  <si>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</si>
  <si>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</si>
  <si>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</si>
  <si>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</si>
  <si>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</si>
  <si>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</si>
  <si>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</si>
  <si>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</si>
  <si>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</si>
  <si>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</si>
  <si>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</si>
  <si>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</si>
  <si>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</si>
  <si>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</si>
  <si>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</si>
  <si>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</si>
  <si>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</si>
  <si>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</si>
  <si>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</si>
  <si>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</si>
  <si>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</si>
  <si>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</si>
  <si>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</si>
  <si>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</si>
  <si>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</si>
  <si>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</si>
  <si>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</si>
  <si>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</si>
  <si>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</si>
  <si>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</si>
  <si>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</si>
  <si>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</si>
  <si>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</si>
  <si>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</si>
  <si>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</si>
  <si>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</si>
  <si>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</si>
  <si>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</si>
  <si>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</si>
  <si>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</si>
  <si>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</si>
  <si>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</si>
  <si>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</si>
  <si>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</si>
  <si>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</si>
  <si>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</si>
  <si>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</si>
  <si>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</si>
  <si>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</si>
  <si>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</si>
  <si>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</si>
  <si>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</si>
  <si>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</si>
  <si>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</si>
  <si>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</si>
  <si>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</si>
  <si>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</si>
  <si>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</si>
  <si>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</si>
  <si>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</si>
  <si>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</si>
  <si>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</si>
  <si>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</si>
  <si>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</si>
  <si>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</si>
  <si>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</si>
  <si>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</si>
  <si>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</si>
  <si>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</si>
  <si>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</si>
  <si>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</si>
  <si>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</si>
  <si>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</si>
  <si>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</si>
  <si>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</si>
  <si>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</si>
  <si>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</si>
  <si>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</si>
  <si>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</si>
  <si>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</si>
  <si>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</si>
  <si>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</si>
  <si>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</si>
  <si>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</si>
  <si>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</si>
  <si>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</si>
  <si>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</si>
  <si>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</si>
  <si>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</si>
  <si>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</si>
  <si>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</si>
  <si>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</si>
  <si>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</si>
  <si>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</si>
  <si>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</si>
  <si>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</si>
  <si>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</si>
  <si>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</si>
  <si>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</si>
  <si>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</si>
  <si>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</si>
  <si>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</si>
  <si>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</si>
  <si>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</si>
  <si>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</si>
  <si>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</si>
  <si>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</si>
  <si>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</si>
  <si>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</si>
  <si>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</si>
  <si>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</si>
  <si>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</si>
  <si>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</si>
  <si>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</si>
  <si>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</si>
  <si>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</si>
  <si>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</si>
  <si>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</si>
  <si>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</si>
  <si>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</si>
  <si>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</si>
  <si>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</si>
  <si>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</si>
  <si>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</si>
  <si>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</si>
  <si>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</si>
  <si>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</si>
  <si>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</si>
  <si>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</si>
  <si>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</si>
  <si>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</si>
  <si>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</si>
  <si>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</si>
  <si>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</si>
  <si>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</si>
  <si>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</si>
  <si>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</si>
  <si>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</si>
  <si>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</si>
  <si>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</si>
  <si>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</si>
  <si>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</si>
  <si>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</si>
  <si>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</si>
  <si>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</si>
  <si>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</si>
  <si>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</si>
  <si>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</si>
  <si>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</si>
  <si>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</si>
  <si>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</si>
  <si>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</si>
  <si>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</si>
  <si>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</si>
  <si>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</si>
  <si>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</si>
  <si>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</si>
  <si>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</si>
  <si>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</si>
  <si>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</si>
  <si>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</si>
  <si>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</si>
  <si>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</si>
  <si>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</si>
  <si>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</si>
  <si>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</si>
  <si>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</si>
  <si>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</si>
  <si>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</si>
  <si>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</si>
  <si>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</si>
  <si>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</si>
  <si>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</si>
  <si>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</si>
  <si>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</si>
  <si>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</si>
  <si>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</si>
  <si>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</si>
  <si>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</si>
  <si>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</si>
  <si>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</si>
  <si>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</si>
  <si>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</si>
  <si>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</si>
  <si>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</si>
  <si>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</si>
  <si>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</si>
  <si>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</si>
  <si>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</si>
  <si>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</si>
  <si>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</si>
  <si>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</si>
  <si>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</si>
  <si>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</si>
  <si>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</si>
  <si>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</si>
  <si>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</si>
  <si>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</si>
  <si>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</si>
  <si>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</si>
  <si>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</si>
  <si>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</si>
  <si>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</si>
  <si>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</si>
  <si>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</si>
  <si>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</si>
  <si>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</si>
  <si>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</si>
  <si>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</si>
  <si>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</si>
  <si>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</si>
  <si>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</si>
  <si>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</si>
  <si>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</si>
  <si>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</si>
  <si>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</si>
  <si>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</si>
  <si>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</si>
  <si>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</si>
  <si>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</si>
  <si>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</si>
  <si>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</si>
  <si>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</si>
  <si>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</si>
  <si>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</si>
  <si>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</si>
  <si>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</si>
  <si>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</si>
  <si>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</si>
  <si>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</si>
  <si>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</si>
  <si>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</si>
  <si>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</si>
  <si>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</si>
  <si>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</si>
  <si>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</si>
  <si>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</si>
  <si>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</si>
  <si>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</si>
  <si>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</si>
  <si>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</si>
  <si>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</si>
  <si>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</si>
  <si>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</si>
  <si>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</si>
  <si>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</si>
  <si>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</si>
  <si>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</si>
  <si>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</si>
  <si>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</si>
  <si>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</si>
  <si>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</si>
  <si>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</si>
  <si>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</si>
  <si>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</si>
  <si>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</si>
  <si>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</si>
  <si>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</si>
  <si>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</si>
  <si>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</si>
  <si>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</si>
  <si>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</si>
  <si>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</si>
  <si>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</si>
  <si>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</si>
  <si>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</si>
  <si>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</si>
  <si>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</si>
  <si>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</si>
  <si>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</si>
  <si>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</si>
  <si>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</si>
  <si>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</si>
  <si>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</si>
  <si>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</si>
  <si>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</si>
  <si>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</si>
  <si>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</si>
  <si>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</si>
  <si>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</si>
  <si>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</si>
  <si>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</si>
  <si>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</si>
  <si>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</si>
  <si>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</si>
  <si>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</si>
  <si>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</si>
  <si>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</si>
  <si>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</si>
  <si>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</si>
  <si>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</si>
  <si>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</si>
  <si>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</si>
  <si>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</si>
  <si>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</si>
  <si>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</si>
  <si>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</si>
  <si>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</si>
  <si>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</si>
  <si>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</si>
  <si>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</si>
  <si>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</si>
  <si>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</si>
  <si>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</si>
  <si>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</si>
  <si>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</si>
  <si>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</si>
  <si>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</si>
  <si>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</si>
  <si>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</si>
  <si>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</si>
  <si>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</si>
  <si>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</si>
  <si>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</si>
  <si>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</si>
  <si>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</si>
  <si>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</si>
  <si>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</si>
  <si>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</si>
  <si>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</si>
  <si>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</si>
  <si>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</si>
  <si>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</si>
  <si>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</si>
  <si>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</si>
  <si>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</si>
  <si>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</si>
  <si>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</si>
  <si>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</si>
  <si>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</si>
  <si>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</si>
  <si>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</si>
  <si>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</si>
  <si>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</si>
  <si>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</si>
  <si>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</si>
  <si>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</si>
  <si>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</si>
  <si>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</si>
  <si>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</si>
  <si>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</si>
  <si>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</si>
  <si>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</si>
  <si>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</si>
  <si>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</si>
  <si>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</si>
  <si>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</si>
  <si>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</si>
  <si>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</si>
  <si>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</si>
  <si>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</si>
  <si>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</si>
  <si>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</si>
  <si>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</si>
  <si>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</si>
  <si>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</si>
  <si>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</si>
  <si>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</si>
  <si>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</si>
  <si>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</si>
  <si>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</si>
  <si>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</si>
  <si>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</si>
  <si>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</si>
  <si>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</si>
  <si>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</si>
  <si>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</si>
  <si>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</si>
  <si>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</si>
  <si>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</si>
  <si>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</si>
  <si>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</si>
  <si>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</si>
  <si>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</si>
  <si>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</si>
  <si>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</si>
  <si>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</si>
  <si>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</si>
  <si>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</si>
  <si>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</si>
  <si>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</si>
  <si>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</si>
  <si>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</si>
  <si>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</si>
  <si>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</si>
  <si>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</si>
  <si>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</si>
  <si>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</si>
  <si>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</si>
  <si>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</si>
  <si>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</si>
  <si>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</si>
  <si>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</si>
  <si>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</si>
  <si>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</si>
  <si>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</si>
  <si>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</si>
  <si>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</si>
  <si>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</si>
  <si>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</si>
  <si>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</si>
  <si>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</si>
  <si>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</si>
  <si>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</si>
  <si>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</si>
  <si>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</si>
  <si>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</si>
  <si>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</si>
  <si>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</si>
  <si>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</si>
  <si>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</si>
  <si>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</si>
  <si>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</si>
  <si>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</si>
  <si>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</si>
  <si>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</si>
  <si>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</si>
  <si>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</si>
  <si>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</si>
  <si>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</si>
  <si>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</si>
  <si>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</si>
  <si>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</si>
  <si>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</si>
  <si>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</si>
  <si>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</si>
  <si>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</si>
  <si>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</si>
  <si>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</si>
  <si>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</si>
  <si>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</si>
  <si>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</si>
  <si>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</si>
  <si>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</si>
  <si>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</si>
  <si>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</si>
  <si>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</si>
  <si>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</si>
  <si>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</si>
  <si>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</si>
  <si>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</si>
  <si>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</si>
  <si>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</si>
  <si>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</si>
  <si>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</si>
  <si>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</si>
  <si>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</si>
  <si>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</si>
  <si>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</si>
  <si>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</si>
  <si>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</si>
  <si>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</si>
  <si>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</si>
  <si>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</si>
  <si>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</si>
  <si>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</si>
  <si>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</si>
  <si>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</si>
  <si>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</si>
  <si>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</si>
  <si>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</si>
  <si>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</si>
  <si>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</si>
  <si>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</si>
  <si>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</si>
  <si>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</si>
  <si>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</si>
  <si>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</si>
  <si>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</si>
  <si>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</si>
  <si>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</si>
  <si>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</si>
  <si>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</si>
  <si>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</si>
  <si>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</si>
  <si>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</si>
  <si>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</si>
  <si>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</si>
  <si>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</si>
  <si>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</si>
  <si>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</si>
  <si>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</si>
  <si>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</si>
  <si>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</si>
  <si>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</si>
  <si>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</si>
  <si>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</si>
  <si>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</si>
  <si>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</si>
  <si>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</si>
  <si>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</si>
  <si>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</si>
  <si>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</si>
  <si>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</si>
  <si>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</si>
  <si>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</si>
  <si>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</si>
  <si>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</si>
  <si>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</si>
  <si>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</si>
  <si>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</si>
  <si>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</si>
  <si>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</si>
  <si>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</si>
  <si>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</si>
  <si>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</si>
  <si>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</si>
  <si>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</si>
  <si>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</si>
  <si>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</si>
  <si>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</si>
  <si>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</si>
  <si>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</si>
  <si>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</si>
  <si>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</si>
  <si>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</si>
  <si>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</si>
  <si>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</si>
  <si>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</si>
  <si>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</si>
  <si>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</si>
  <si>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</si>
  <si>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</si>
  <si>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</si>
  <si>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</si>
  <si>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</si>
  <si>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</si>
  <si>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</si>
  <si>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</si>
  <si>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</si>
  <si>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</si>
  <si>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</si>
  <si>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</si>
  <si>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</si>
  <si>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</si>
  <si>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</si>
  <si>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</si>
  <si>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</si>
  <si>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</si>
  <si>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</si>
  <si>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</si>
  <si>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</si>
  <si>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</si>
  <si>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</si>
  <si>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</si>
  <si>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</si>
  <si>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</si>
  <si>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</si>
  <si>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</si>
  <si>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</si>
  <si>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</si>
  <si>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</si>
  <si>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</si>
  <si>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</si>
  <si>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</si>
  <si>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</si>
  <si>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</si>
  <si>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</si>
  <si>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</si>
  <si>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</si>
  <si>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</si>
  <si>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</si>
  <si>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</si>
  <si>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</si>
  <si>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</si>
  <si>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</si>
  <si>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</si>
  <si>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</si>
  <si>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</si>
  <si>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</si>
  <si>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</si>
  <si>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</si>
  <si>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</si>
  <si>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</si>
  <si>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</si>
  <si>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</si>
  <si>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</si>
  <si>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</si>
  <si>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</si>
  <si>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</si>
  <si>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</si>
  <si>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</si>
  <si>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</si>
  <si>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</si>
  <si>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</si>
  <si>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</si>
  <si>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</si>
  <si>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</si>
  <si>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</si>
  <si>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</si>
  <si>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</si>
  <si>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</si>
  <si>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</si>
  <si>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</si>
  <si>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</si>
  <si>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</si>
  <si>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</si>
  <si>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</si>
  <si>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</si>
  <si>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</si>
  <si>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</si>
  <si>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</si>
  <si>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</si>
  <si>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</si>
  <si>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</si>
  <si>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</si>
  <si>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</si>
  <si>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</si>
  <si>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</si>
  <si>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</si>
  <si>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</si>
  <si>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</si>
  <si>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</si>
  <si>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</si>
  <si>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</si>
  <si>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</si>
  <si>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</si>
  <si>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</si>
  <si>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</si>
  <si>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</si>
  <si>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</si>
  <si>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</si>
  <si>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</si>
  <si>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</si>
  <si>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</si>
  <si>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</si>
  <si>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</si>
  <si>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</si>
  <si>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</si>
  <si>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</si>
  <si>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</si>
  <si>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</si>
  <si>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</si>
  <si>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</si>
  <si>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</si>
  <si>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</si>
  <si>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</si>
  <si>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</si>
  <si>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</si>
  <si>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</si>
  <si>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</si>
  <si>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</si>
  <si>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</si>
  <si>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</si>
  <si>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</si>
  <si>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</si>
  <si>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</si>
  <si>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</si>
  <si>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</si>
  <si>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</si>
  <si>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</si>
  <si>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</si>
  <si>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</si>
  <si>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</si>
  <si>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</si>
  <si>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</si>
  <si>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</si>
  <si>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</si>
  <si>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</si>
  <si>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</si>
  <si>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</si>
  <si>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</si>
  <si>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</si>
  <si>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</si>
  <si>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</si>
  <si>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</si>
  <si>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</si>
  <si>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</si>
  <si>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</si>
  <si>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</si>
  <si>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</si>
  <si>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</si>
  <si>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</si>
  <si>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</si>
  <si>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</si>
  <si>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</si>
  <si>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</si>
  <si>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</si>
  <si>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</si>
  <si>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</si>
  <si>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</si>
  <si>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</si>
  <si>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</si>
  <si>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</si>
  <si>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</si>
  <si>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</si>
  <si>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</si>
  <si>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</si>
  <si>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</si>
  <si>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</si>
  <si>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</si>
  <si>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</si>
  <si>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</si>
  <si>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</si>
  <si>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</si>
  <si>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</si>
  <si>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</si>
  <si>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</si>
  <si>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</si>
  <si>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</si>
  <si>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</si>
  <si>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</si>
  <si>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</si>
  <si>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</si>
  <si>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</si>
  <si>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</si>
  <si>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</si>
  <si>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</si>
  <si>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</si>
  <si>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</si>
  <si>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</si>
  <si>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</si>
  <si>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</si>
  <si>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</si>
  <si>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</si>
  <si>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</si>
  <si>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</si>
  <si>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</si>
  <si>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</si>
  <si>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</si>
  <si>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</si>
  <si>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</si>
  <si>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</si>
  <si>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</si>
  <si>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</si>
  <si>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</si>
  <si>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</si>
  <si>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</si>
  <si>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</si>
  <si>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</si>
  <si>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</si>
  <si>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</si>
  <si>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</si>
  <si>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</si>
  <si>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</si>
  <si>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</si>
  <si>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</si>
  <si>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</si>
  <si>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</si>
  <si>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</si>
  <si>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</si>
  <si>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</si>
  <si>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</si>
  <si>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</si>
  <si>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</si>
  <si>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</si>
  <si>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</si>
  <si>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</si>
  <si>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</si>
  <si>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</si>
  <si>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</si>
  <si>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</si>
  <si>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</si>
  <si>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</si>
  <si>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</si>
  <si>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</si>
  <si>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</si>
  <si>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</si>
  <si>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</si>
  <si>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</si>
  <si>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</si>
  <si>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</si>
  <si>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</si>
  <si>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</si>
  <si>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</si>
  <si>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</si>
  <si>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</si>
  <si>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</si>
  <si>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</si>
  <si>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</si>
  <si>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</si>
  <si>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</si>
  <si>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</si>
  <si>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</si>
  <si>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</si>
  <si>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</si>
  <si>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</si>
  <si>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</si>
  <si>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</si>
  <si>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</si>
  <si>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</si>
  <si>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</si>
  <si>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</si>
  <si>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</si>
  <si>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</si>
  <si>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</si>
  <si>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</si>
  <si>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</si>
  <si>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</si>
  <si>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</si>
  <si>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</si>
  <si>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</si>
  <si>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</si>
  <si>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</si>
  <si>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</si>
  <si>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</si>
  <si>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</si>
  <si>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</si>
  <si>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</si>
  <si>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</si>
  <si>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</si>
  <si>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</si>
  <si>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</si>
  <si>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</si>
  <si>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</si>
  <si>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</si>
  <si>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</si>
  <si>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</si>
  <si>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</si>
  <si>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</si>
  <si>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</si>
  <si>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</si>
  <si>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</si>
  <si>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</si>
  <si>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</si>
  <si>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</si>
  <si>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</si>
  <si>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</si>
  <si>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</si>
  <si>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</si>
  <si>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</si>
  <si>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</si>
  <si>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</si>
  <si>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</si>
  <si>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</si>
  <si>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</si>
  <si>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</si>
  <si>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</si>
  <si>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</si>
  <si>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</si>
  <si>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</si>
  <si>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</si>
  <si>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</si>
  <si>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</si>
  <si>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</si>
  <si>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</si>
  <si>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</si>
  <si>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</si>
  <si>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</si>
  <si>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</si>
  <si>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</si>
  <si>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</si>
  <si>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</si>
  <si>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</si>
  <si>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</si>
  <si>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</si>
  <si>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</si>
  <si>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</si>
  <si>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</si>
  <si>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</si>
  <si>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</si>
  <si>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</si>
  <si>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</si>
  <si>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</si>
  <si>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</si>
  <si>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</si>
  <si>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</si>
  <si>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</si>
  <si>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</si>
  <si>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</si>
  <si>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</si>
  <si>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</si>
  <si>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</si>
  <si>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</si>
  <si>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</si>
  <si>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</si>
  <si>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</si>
  <si>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</si>
  <si>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</si>
  <si>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</si>
  <si>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</si>
  <si>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</si>
  <si>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</si>
  <si>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</si>
  <si>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</si>
  <si>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</si>
  <si>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</si>
  <si>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</si>
  <si>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</si>
  <si>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</si>
  <si>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</si>
  <si>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</si>
  <si>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</si>
  <si>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</si>
  <si>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</si>
  <si>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</si>
  <si>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</si>
  <si>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</si>
  <si>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</si>
  <si>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</si>
  <si>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</si>
  <si>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</si>
  <si>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</si>
  <si>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</si>
  <si>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</si>
  <si>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</si>
  <si>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</si>
  <si>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</si>
  <si>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</si>
  <si>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</si>
  <si>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</si>
  <si>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</si>
  <si>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</si>
  <si>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</si>
  <si>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</si>
  <si>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</si>
  <si>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</si>
  <si>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</si>
  <si>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</si>
  <si>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</si>
  <si>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</si>
  <si>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</si>
  <si>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</si>
  <si>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</si>
  <si>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</si>
  <si>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</si>
  <si>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</si>
  <si>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</si>
  <si>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</si>
  <si>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</si>
  <si>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</si>
  <si>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</si>
  <si>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</si>
  <si>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</si>
  <si>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</si>
  <si>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</si>
  <si>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</si>
  <si>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</si>
  <si>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</si>
  <si>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</si>
  <si>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</si>
  <si>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</si>
  <si>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</si>
  <si>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</si>
  <si>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</si>
  <si>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</si>
  <si>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</si>
  <si>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</si>
  <si>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</si>
  <si>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</si>
  <si>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</si>
  <si>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</si>
  <si>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</si>
  <si>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</si>
  <si>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</si>
  <si>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</si>
  <si>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</si>
  <si>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</si>
  <si>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</si>
  <si>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</si>
  <si>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</si>
  <si>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</si>
  <si>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</si>
  <si>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</si>
  <si>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</si>
  <si>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</si>
  <si>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</si>
  <si>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</si>
  <si>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</si>
  <si>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</si>
  <si>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</si>
  <si>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</si>
  <si>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</si>
  <si>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</si>
  <si>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</si>
  <si>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</si>
  <si>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</si>
  <si>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</si>
  <si>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</si>
  <si>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</si>
  <si>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</si>
  <si>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</si>
  <si>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</si>
  <si>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</si>
  <si>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</si>
  <si>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</si>
  <si>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</si>
  <si>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</si>
  <si>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</si>
  <si>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</si>
  <si>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</si>
  <si>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</si>
  <si>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</si>
  <si>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</si>
  <si>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</si>
  <si>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</si>
  <si>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</si>
  <si>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</si>
  <si>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</si>
  <si>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</si>
  <si>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</si>
  <si>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</si>
  <si>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</si>
  <si>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</si>
  <si>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</si>
  <si>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</si>
  <si>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</si>
  <si>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</si>
  <si>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</si>
  <si>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</si>
  <si>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</si>
  <si>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</si>
  <si>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</si>
  <si>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</si>
  <si>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</si>
  <si>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</si>
  <si>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</si>
  <si>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</si>
  <si>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</si>
  <si>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</si>
  <si>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</si>
  <si>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</si>
  <si>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</si>
  <si>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</si>
  <si>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</si>
  <si>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</si>
  <si>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</si>
  <si>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</si>
  <si>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</si>
  <si>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</si>
  <si>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</si>
  <si>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</si>
  <si>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</si>
  <si>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</si>
  <si>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</si>
  <si>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</si>
  <si>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</si>
  <si>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</si>
  <si>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</si>
  <si>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</si>
  <si>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</si>
  <si>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</si>
  <si>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</si>
  <si>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</si>
  <si>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</si>
  <si>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</si>
  <si>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</si>
  <si>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</si>
  <si>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</si>
  <si>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</si>
  <si>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</si>
  <si>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</si>
  <si>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</si>
  <si>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</si>
  <si>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</si>
  <si>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</si>
  <si>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</si>
  <si>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</si>
  <si>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</si>
  <si>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</si>
  <si>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</si>
  <si>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</si>
  <si>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</si>
  <si>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</si>
  <si>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</si>
  <si>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</si>
  <si>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</si>
  <si>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</si>
  <si>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</si>
  <si>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</si>
  <si>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</si>
  <si>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</si>
  <si>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</si>
  <si>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</si>
  <si>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</si>
  <si>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</si>
  <si>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</si>
  <si>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</si>
  <si>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</si>
  <si>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</si>
  <si>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</si>
  <si>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</si>
  <si>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</si>
  <si>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</si>
  <si>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</si>
  <si>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</si>
  <si>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</si>
  <si>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</si>
  <si>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</si>
  <si>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</si>
  <si>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</si>
  <si>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</si>
  <si>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</si>
  <si>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</si>
  <si>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</si>
  <si>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</si>
  <si>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</si>
  <si>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</si>
  <si>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</si>
  <si>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</si>
  <si>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</si>
  <si>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</si>
  <si>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</si>
  <si>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</si>
  <si>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</si>
  <si>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</si>
  <si>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</si>
  <si>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</si>
  <si>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</si>
  <si>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</si>
  <si>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</si>
  <si>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</si>
  <si>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</si>
  <si>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</si>
  <si>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</si>
  <si>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</si>
  <si>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</si>
  <si>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</si>
  <si>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</si>
  <si>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</si>
  <si>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</si>
  <si>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</si>
  <si>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</si>
  <si>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</si>
  <si>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</si>
  <si>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</si>
  <si>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</si>
  <si>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</si>
  <si>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</si>
  <si>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</si>
  <si>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</si>
  <si>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</si>
  <si>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</si>
  <si>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</si>
  <si>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</si>
  <si>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</si>
  <si>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</si>
  <si>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</si>
  <si>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</si>
  <si>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</si>
  <si>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</si>
  <si>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</si>
  <si>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</si>
  <si>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</si>
  <si>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</si>
  <si>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</si>
  <si>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</si>
  <si>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</si>
  <si>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</si>
  <si>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</si>
  <si>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</si>
  <si>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</si>
  <si>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</si>
  <si>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</si>
  <si>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</si>
  <si>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</si>
  <si>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</si>
  <si>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</si>
  <si>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</si>
  <si>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</si>
  <si>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</si>
  <si>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</si>
  <si>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</si>
  <si>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</si>
  <si>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</si>
  <si>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</si>
  <si>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</si>
  <si>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</si>
  <si>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</si>
  <si>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</si>
  <si>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</si>
  <si>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</si>
  <si>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</si>
  <si>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</si>
  <si>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</si>
  <si>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</si>
  <si>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</si>
  <si>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</si>
  <si>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</si>
  <si>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</si>
  <si>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</si>
  <si>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</si>
  <si>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</si>
  <si>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</si>
  <si>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</si>
  <si>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</si>
  <si>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</si>
  <si>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</si>
  <si>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</si>
  <si>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</si>
  <si>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</si>
  <si>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</si>
  <si>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</si>
  <si>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</si>
  <si>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</si>
  <si>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</si>
  <si>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</si>
  <si>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</si>
  <si>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</si>
  <si>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</si>
  <si>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</si>
  <si>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</si>
  <si>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</si>
  <si>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</si>
  <si>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</si>
  <si>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</si>
  <si>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</si>
  <si>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</si>
  <si>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</si>
  <si>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</si>
  <si>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</si>
  <si>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</si>
  <si>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</si>
  <si>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</si>
  <si>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</si>
  <si>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</si>
  <si>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</si>
  <si>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</si>
  <si>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</si>
  <si>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</si>
  <si>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</si>
  <si>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</si>
  <si>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</si>
  <si>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</si>
  <si>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</si>
  <si>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</si>
  <si>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</si>
  <si>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</si>
  <si>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</si>
  <si>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</si>
  <si>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</si>
  <si>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</si>
  <si>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</si>
  <si>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</si>
  <si>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</si>
  <si>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</si>
  <si>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</si>
  <si>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</si>
  <si>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</si>
  <si>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</si>
  <si>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</si>
  <si>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</si>
  <si>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</si>
  <si>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</si>
  <si>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</si>
  <si>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</si>
  <si>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</si>
  <si>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</si>
  <si>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</si>
  <si>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</si>
  <si>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</si>
  <si>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</si>
  <si>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</si>
  <si>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</si>
  <si>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</si>
  <si>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</si>
  <si>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</si>
  <si>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</si>
  <si>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</si>
  <si>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</si>
  <si>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</si>
  <si>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</si>
  <si>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</si>
  <si>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</si>
  <si>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</si>
  <si>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</si>
  <si>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</si>
  <si>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</si>
  <si>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</si>
  <si>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</si>
  <si>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</si>
  <si>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</si>
  <si>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</si>
  <si>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</si>
  <si>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</si>
  <si>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</si>
  <si>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</si>
  <si>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</si>
  <si>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</si>
  <si>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</si>
  <si>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</si>
  <si>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</si>
  <si>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</si>
  <si>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</si>
  <si>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</si>
  <si>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</si>
  <si>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</si>
  <si>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</si>
  <si>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</si>
  <si>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</si>
  <si>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</si>
  <si>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</si>
  <si>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</si>
  <si>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</si>
  <si>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</si>
  <si>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</si>
  <si>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</si>
  <si>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</si>
  <si>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</si>
  <si>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</si>
  <si>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</si>
  <si>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</si>
  <si>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</si>
  <si>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</si>
  <si>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</si>
  <si>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</si>
  <si>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</si>
  <si>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</si>
  <si>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</si>
  <si>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</si>
  <si>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</si>
  <si>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</si>
  <si>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</si>
  <si>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</si>
  <si>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</si>
  <si>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</si>
  <si>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</si>
  <si>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</si>
  <si>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</si>
  <si>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</si>
  <si>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</si>
  <si>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</si>
  <si>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</si>
  <si>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</si>
  <si>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</si>
  <si>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</si>
  <si>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</si>
  <si>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</si>
  <si>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</si>
  <si>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</si>
  <si>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</si>
  <si>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</si>
  <si>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</si>
  <si>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</si>
  <si>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</si>
  <si>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</si>
  <si>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</si>
  <si>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</si>
  <si>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</si>
  <si>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</si>
  <si>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</si>
  <si>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</si>
  <si>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</si>
  <si>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</si>
  <si>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</si>
  <si>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</si>
  <si>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</si>
  <si>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</si>
  <si>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</si>
  <si>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</si>
  <si>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</si>
  <si>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</si>
  <si>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</si>
  <si>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</si>
  <si>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</si>
  <si>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</si>
  <si>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</si>
  <si>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</si>
  <si>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</si>
  <si>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</si>
  <si>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</si>
  <si>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</si>
  <si>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</si>
  <si>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</si>
  <si>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</si>
  <si>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</si>
  <si>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</si>
  <si>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</si>
  <si>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</si>
  <si>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</si>
  <si>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</si>
  <si>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</si>
  <si>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</si>
  <si>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</si>
  <si>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</si>
  <si>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</si>
  <si>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</si>
  <si>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</si>
  <si>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</si>
  <si>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</si>
  <si>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</si>
  <si>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</si>
  <si>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</si>
  <si>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</si>
  <si>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</si>
  <si>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</si>
  <si>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</si>
  <si>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</si>
  <si>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</si>
  <si>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</si>
  <si>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</si>
  <si>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</si>
  <si>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</si>
  <si>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</si>
  <si>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</si>
  <si>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</si>
  <si>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</si>
  <si>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</si>
  <si>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</si>
  <si>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</si>
  <si>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</si>
  <si>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</si>
  <si>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</si>
  <si>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</si>
  <si>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</si>
  <si>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</si>
  <si>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</si>
  <si>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</si>
  <si>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</si>
  <si>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</si>
  <si>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</si>
  <si>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</si>
  <si>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</si>
  <si>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</si>
  <si>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</si>
  <si>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</si>
  <si>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</si>
  <si>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</si>
  <si>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</si>
  <si>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</si>
  <si>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</si>
  <si>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</si>
  <si>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</si>
  <si>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</si>
  <si>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</si>
  <si>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</si>
  <si>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</si>
  <si>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</si>
  <si>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</si>
  <si>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</si>
  <si>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</si>
  <si>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</si>
  <si>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</si>
  <si>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</si>
  <si>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</si>
  <si>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</si>
  <si>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</si>
  <si>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</si>
  <si>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</si>
  <si>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</si>
  <si>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</si>
  <si>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</si>
  <si>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</si>
  <si>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</si>
  <si>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</si>
  <si>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</si>
  <si>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</si>
  <si>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</si>
  <si>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</si>
  <si>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</si>
  <si>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</si>
  <si>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</si>
  <si>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</si>
  <si>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</si>
  <si>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</si>
  <si>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</si>
  <si>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</si>
  <si>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</si>
  <si>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</si>
  <si>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</si>
  <si>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</si>
  <si>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</si>
  <si>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</si>
  <si>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</si>
  <si>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</si>
  <si>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</si>
  <si>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</si>
  <si>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</si>
  <si>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</si>
  <si>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</si>
  <si>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</si>
  <si>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</si>
  <si>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</si>
  <si>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</si>
  <si>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</si>
  <si>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</si>
  <si>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</si>
  <si>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</si>
  <si>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</si>
  <si>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</si>
  <si>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</si>
  <si>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</si>
  <si>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</si>
  <si>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</si>
  <si>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</si>
  <si>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</si>
  <si>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</si>
  <si>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</si>
  <si>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</si>
  <si>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</si>
  <si>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</si>
  <si>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</si>
  <si>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</si>
  <si>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</si>
  <si>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</si>
  <si>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</si>
  <si>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</si>
  <si>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</si>
  <si>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</si>
  <si>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</si>
  <si>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</si>
  <si>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</si>
  <si>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</si>
  <si>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</si>
  <si>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</si>
  <si>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</si>
  <si>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</si>
  <si>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</si>
  <si>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</si>
  <si>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</si>
  <si>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</si>
  <si>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</si>
  <si>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</si>
  <si>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</si>
  <si>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</si>
  <si>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</si>
  <si>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</si>
  <si>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</si>
  <si>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</si>
  <si>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</si>
  <si>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</si>
  <si>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</si>
  <si>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</si>
  <si>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</si>
  <si>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</si>
  <si>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</si>
  <si>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</si>
  <si>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</si>
  <si>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</si>
  <si>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</si>
  <si>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</si>
  <si>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</si>
  <si>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</si>
  <si>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</si>
  <si>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</si>
  <si>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</si>
  <si>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</si>
  <si>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</si>
  <si>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</si>
  <si>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</si>
  <si>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</si>
  <si>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</si>
  <si>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</si>
  <si>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</si>
  <si>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</si>
  <si>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</si>
  <si>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</si>
  <si>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</si>
  <si>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</si>
  <si>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</si>
  <si>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</si>
  <si>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</si>
  <si>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</si>
  <si>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</si>
  <si>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</si>
  <si>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</si>
  <si>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</si>
  <si>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</si>
  <si>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</si>
  <si>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</si>
  <si>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</si>
  <si>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</si>
  <si>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</si>
  <si>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</si>
  <si>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</si>
  <si>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</si>
  <si>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</si>
  <si>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</si>
  <si>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</si>
  <si>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</si>
  <si>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</si>
  <si>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</si>
  <si>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</si>
  <si>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</si>
  <si>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</si>
  <si>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</si>
  <si>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</si>
  <si>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</si>
  <si>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</si>
  <si>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</si>
  <si>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</si>
  <si>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</si>
  <si>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</si>
  <si>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</si>
  <si>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</si>
  <si>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</si>
  <si>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</si>
  <si>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</si>
  <si>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</si>
  <si>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</si>
  <si>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</si>
  <si>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</si>
  <si>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</si>
  <si>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</si>
  <si>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</si>
  <si>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</si>
  <si>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</si>
  <si>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</si>
  <si>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</si>
  <si>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</si>
  <si>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</si>
  <si>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</si>
  <si>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</si>
  <si>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</si>
  <si>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</si>
  <si>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</si>
  <si>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</si>
  <si>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</si>
  <si>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</si>
  <si>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</si>
  <si>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</si>
  <si>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</si>
  <si>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</si>
  <si>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</si>
  <si>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</si>
  <si>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</si>
  <si>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</si>
  <si>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</si>
  <si>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</si>
  <si>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</si>
  <si>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</si>
  <si>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</si>
  <si>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</si>
  <si>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</si>
  <si>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</si>
  <si>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</si>
  <si>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</si>
  <si>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</si>
  <si>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</si>
  <si>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</si>
  <si>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</si>
  <si>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</si>
  <si>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</si>
  <si>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</si>
  <si>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</si>
  <si>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</si>
  <si>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</si>
  <si>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</si>
  <si>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</si>
  <si>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</si>
  <si>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</si>
  <si>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</si>
  <si>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</si>
  <si>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</si>
  <si>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</si>
  <si>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</si>
  <si>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</si>
  <si>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</si>
  <si>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</si>
  <si>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</si>
  <si>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</si>
  <si>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</si>
  <si>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</si>
  <si>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</si>
  <si>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</si>
  <si>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</si>
  <si>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</si>
  <si>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</si>
  <si>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</si>
  <si>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</si>
  <si>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</si>
  <si>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</si>
  <si>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</si>
  <si>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</si>
  <si>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</si>
  <si>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</si>
  <si>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</si>
  <si>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</si>
  <si>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</si>
  <si>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</si>
  <si>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</si>
  <si>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</si>
  <si>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</si>
  <si>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</si>
  <si>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</si>
  <si>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</si>
  <si>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</si>
  <si>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</si>
  <si>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</si>
  <si>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</si>
  <si>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</si>
  <si>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</si>
  <si>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</si>
  <si>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</si>
  <si>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</si>
  <si>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</si>
  <si>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</si>
  <si>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</si>
  <si>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</si>
  <si>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</si>
  <si>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</si>
  <si>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</si>
  <si>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</si>
  <si>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</si>
  <si>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</si>
  <si>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</si>
  <si>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</si>
  <si>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</si>
  <si>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</si>
  <si>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</si>
  <si>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</si>
  <si>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</si>
  <si>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</si>
  <si>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</si>
  <si>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</si>
  <si>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</si>
  <si>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</si>
  <si>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</si>
  <si>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</si>
  <si>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</si>
  <si>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</si>
  <si>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</si>
  <si>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</si>
  <si>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</si>
  <si>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</si>
  <si>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</si>
  <si>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</si>
  <si>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</si>
  <si>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</si>
  <si>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</si>
  <si>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</si>
  <si>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</si>
  <si>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</si>
  <si>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</si>
  <si>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</si>
  <si>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</si>
  <si>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</si>
  <si>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</si>
  <si>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</si>
  <si>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</si>
  <si>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</si>
  <si>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</si>
  <si>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</si>
  <si>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</si>
  <si>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</si>
  <si>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</si>
  <si>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</si>
  <si>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</si>
  <si>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</si>
  <si>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</si>
  <si>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</si>
  <si>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</si>
  <si>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</si>
  <si>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</si>
  <si>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</si>
  <si>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</si>
  <si>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</si>
  <si>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</si>
  <si>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</si>
  <si>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</si>
  <si>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</si>
  <si>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</si>
  <si>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</si>
  <si>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</si>
  <si>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</si>
  <si>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</si>
  <si>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</si>
  <si>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</si>
  <si>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</si>
  <si>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</si>
  <si>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</si>
  <si>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</si>
  <si>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</si>
  <si>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</si>
  <si>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</si>
  <si>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</si>
  <si>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</si>
  <si>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</si>
  <si>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</si>
  <si>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</si>
  <si>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</si>
  <si>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</si>
  <si>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</si>
  <si>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</si>
  <si>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</si>
  <si>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</si>
  <si>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</si>
  <si>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</si>
  <si>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</si>
  <si>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</si>
  <si>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</si>
  <si>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</si>
  <si>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</si>
  <si>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</si>
  <si>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</si>
  <si>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</si>
  <si>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</si>
  <si>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</si>
  <si>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</si>
  <si>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</si>
  <si>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</si>
  <si>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</si>
  <si>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</si>
  <si>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</si>
  <si>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</si>
  <si>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</si>
  <si>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</si>
  <si>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</si>
  <si>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</si>
  <si>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</si>
  <si>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</si>
  <si>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</si>
  <si>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</si>
  <si>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</si>
  <si>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</si>
  <si>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</si>
  <si>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</si>
  <si>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</si>
  <si>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</si>
  <si>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</si>
  <si>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</si>
  <si>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</si>
  <si>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</si>
  <si>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</si>
  <si>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</si>
  <si>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</si>
  <si>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</si>
  <si>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</si>
  <si>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</si>
  <si>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</si>
  <si>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</si>
  <si>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</si>
  <si>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</si>
  <si>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</si>
  <si>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</si>
  <si>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</si>
  <si>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</si>
  <si>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</si>
  <si>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</si>
  <si>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</si>
  <si>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</si>
  <si>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</si>
  <si>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</si>
  <si>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</si>
  <si>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</si>
  <si>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</si>
  <si>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</si>
  <si>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</si>
  <si>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</si>
  <si>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</si>
  <si>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</si>
  <si>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</si>
  <si>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</si>
  <si>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</si>
  <si>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</si>
  <si>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</si>
  <si>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</si>
  <si>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</si>
  <si>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</si>
  <si>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</si>
  <si>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</si>
  <si>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</si>
  <si>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</si>
  <si>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</si>
  <si>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</si>
  <si>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</si>
  <si>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</si>
  <si>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</si>
  <si>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</si>
  <si>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</si>
  <si>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</si>
  <si>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</si>
  <si>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</si>
  <si>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</si>
  <si>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</si>
  <si>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</si>
  <si>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</si>
  <si>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</si>
  <si>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</si>
  <si>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</si>
  <si>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</si>
  <si>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</si>
  <si>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</si>
  <si>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</si>
  <si>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</si>
  <si>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</si>
  <si>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</si>
  <si>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</si>
  <si>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</si>
  <si>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</si>
  <si>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</si>
  <si>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</si>
  <si>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</si>
  <si>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</si>
  <si>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</si>
  <si>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</si>
  <si>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</si>
  <si>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</si>
  <si>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</si>
  <si>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</si>
  <si>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</si>
  <si>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</si>
  <si>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</si>
  <si>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</si>
  <si>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</si>
  <si>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</si>
  <si>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</si>
  <si>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</si>
  <si>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</si>
  <si>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</si>
  <si>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</si>
  <si>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</si>
  <si>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</si>
  <si>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</si>
  <si>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</si>
  <si>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</si>
  <si>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</si>
  <si>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</si>
  <si>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</si>
  <si>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</si>
  <si>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</si>
  <si>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</si>
  <si>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</si>
  <si>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</si>
  <si>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</si>
  <si>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</si>
  <si>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</si>
  <si>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</si>
  <si>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</si>
  <si>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</si>
  <si>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</si>
  <si>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</si>
  <si>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</si>
  <si>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</si>
  <si>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</si>
  <si>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</si>
  <si>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</si>
  <si>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</si>
  <si>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</si>
  <si>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</si>
  <si>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</si>
  <si>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</si>
  <si>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</si>
  <si>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</si>
  <si>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</si>
  <si>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</si>
  <si>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</si>
  <si>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</si>
  <si>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</si>
  <si>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</si>
  <si>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</si>
  <si>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</si>
  <si>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</si>
  <si>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</si>
  <si>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</si>
  <si>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</si>
  <si>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</si>
  <si>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</si>
  <si>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</si>
  <si>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</si>
  <si>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</si>
  <si>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</si>
  <si>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</si>
  <si>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</si>
  <si>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</si>
  <si>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</si>
  <si>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</si>
  <si>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</si>
  <si>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</si>
  <si>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</si>
  <si>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</si>
  <si>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</si>
  <si>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</si>
  <si>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</si>
  <si>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</si>
  <si>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</si>
  <si>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</si>
  <si>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</si>
  <si>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</si>
  <si>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</si>
  <si>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</si>
  <si>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</si>
  <si>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</si>
  <si>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</si>
  <si>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</si>
  <si>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</si>
  <si>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</si>
  <si>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</si>
  <si>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</si>
  <si>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</si>
  <si>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</si>
  <si>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</si>
  <si>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</si>
  <si>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</si>
  <si>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</si>
  <si>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</si>
  <si>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</si>
  <si>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</si>
  <si>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</si>
  <si>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</si>
  <si>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</si>
  <si>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</si>
  <si>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</si>
  <si>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</si>
  <si>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</si>
  <si>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</si>
  <si>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</si>
  <si>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</si>
  <si>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</si>
  <si>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</si>
  <si>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</si>
  <si>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</si>
  <si>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</si>
  <si>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</si>
  <si>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</si>
  <si>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</si>
  <si>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</si>
  <si>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</si>
  <si>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</si>
  <si>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</si>
  <si>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</si>
  <si>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</si>
  <si>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</si>
  <si>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</si>
  <si>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</si>
  <si>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</si>
  <si>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</si>
  <si>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</si>
  <si>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</si>
  <si>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</si>
  <si>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</si>
  <si>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</si>
  <si>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</si>
  <si>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</si>
  <si>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</si>
  <si>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</si>
  <si>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</si>
  <si>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</si>
  <si>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</si>
  <si>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</si>
  <si>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</si>
  <si>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</si>
  <si>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</si>
  <si>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</si>
  <si>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</si>
  <si>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</si>
  <si>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</si>
  <si>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</si>
  <si>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</si>
  <si>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</si>
  <si>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</si>
  <si>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</si>
  <si>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</si>
  <si>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</si>
  <si>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</si>
  <si>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</si>
  <si>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</si>
  <si>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</si>
  <si>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</si>
  <si>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</si>
  <si>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</si>
  <si>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</si>
  <si>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</si>
  <si>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</si>
  <si>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</si>
  <si>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</si>
  <si>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</si>
  <si>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</si>
  <si>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</si>
  <si>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</si>
  <si>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</si>
  <si>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</si>
  <si>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</si>
  <si>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</si>
  <si>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</si>
  <si>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</si>
  <si>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</si>
  <si>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</si>
  <si>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</si>
  <si>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</si>
  <si>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</si>
  <si>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</si>
  <si>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</si>
  <si>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</si>
  <si>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</si>
  <si>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</si>
  <si>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</si>
  <si>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</si>
  <si>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</si>
  <si>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</si>
  <si>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</si>
  <si>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</si>
  <si>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</si>
  <si>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</si>
  <si>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</si>
  <si>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</si>
  <si>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</si>
  <si>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</si>
  <si>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</si>
  <si>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</si>
  <si>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</si>
  <si>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</si>
  <si>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</si>
  <si>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</si>
  <si>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</si>
  <si>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</si>
  <si>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</si>
  <si>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</si>
  <si>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</si>
  <si>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</si>
  <si>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</si>
  <si>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</si>
  <si>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</si>
  <si>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</si>
  <si>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</si>
  <si>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</si>
  <si>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</si>
  <si>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</si>
  <si>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</si>
  <si>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</si>
  <si>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</si>
  <si>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</si>
  <si>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</si>
  <si>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</si>
  <si>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</si>
  <si>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</si>
  <si>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</si>
  <si>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</si>
  <si>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</si>
  <si>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</si>
  <si>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</si>
  <si>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</si>
  <si>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</si>
  <si>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</si>
  <si>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</si>
  <si>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</si>
  <si>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</si>
  <si>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</si>
  <si>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</si>
  <si>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</si>
  <si>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</si>
  <si>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</si>
  <si>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</si>
  <si>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</si>
  <si>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</si>
  <si>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</si>
  <si>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</si>
  <si>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</si>
  <si>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</si>
  <si>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</si>
  <si>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</si>
  <si>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</si>
  <si>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</si>
  <si>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</si>
  <si>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</si>
  <si>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</si>
  <si>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</si>
  <si>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</si>
  <si>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</si>
  <si>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</si>
  <si>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</si>
  <si>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</si>
  <si>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</si>
  <si>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</si>
  <si>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</si>
  <si>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</si>
  <si>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</si>
  <si>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</si>
  <si>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</si>
  <si>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</si>
  <si>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</si>
  <si>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</si>
  <si>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</si>
  <si>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</si>
  <si>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</si>
  <si>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</si>
  <si>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</si>
  <si>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</si>
  <si>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</si>
  <si>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</si>
  <si>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</si>
  <si>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</si>
  <si>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</si>
  <si>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</si>
  <si>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</si>
  <si>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</si>
  <si>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</si>
  <si>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</si>
  <si>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</si>
  <si>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</si>
  <si>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</si>
  <si>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</si>
  <si>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</si>
  <si>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</si>
  <si>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</si>
  <si>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</si>
  <si>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</si>
  <si>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</si>
  <si>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</si>
  <si>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</si>
  <si>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</si>
  <si>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</si>
  <si>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</si>
  <si>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</si>
  <si>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</si>
  <si>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</si>
  <si>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</si>
  <si>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</si>
  <si>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</si>
  <si>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</si>
  <si>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</si>
  <si>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</si>
  <si>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</si>
  <si>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</si>
  <si>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</si>
  <si>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</si>
  <si>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</si>
  <si>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</si>
  <si>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</si>
  <si>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</si>
  <si>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</si>
  <si>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</si>
  <si>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</si>
  <si>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</si>
  <si>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</si>
  <si>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</si>
  <si>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</si>
  <si>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</si>
  <si>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</si>
  <si>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</si>
  <si>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</si>
  <si>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</si>
  <si>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</si>
  <si>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</si>
  <si>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</si>
  <si>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</si>
  <si>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</si>
  <si>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</si>
  <si>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</si>
  <si>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</si>
  <si>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</si>
  <si>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</si>
  <si>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</si>
  <si>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</si>
  <si>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</si>
  <si>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</si>
  <si>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</si>
  <si>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</si>
  <si>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</si>
  <si>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</si>
  <si>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</si>
  <si>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</si>
  <si>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</si>
  <si>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</si>
  <si>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</si>
  <si>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</si>
  <si>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</si>
  <si>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</si>
  <si>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</si>
  <si>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</si>
  <si>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</si>
  <si>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</si>
  <si>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</si>
  <si>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</si>
  <si>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</si>
  <si>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</si>
  <si>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</si>
  <si>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</si>
  <si>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</si>
  <si>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</si>
  <si>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</si>
  <si>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</si>
  <si>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</si>
  <si>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</si>
  <si>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</si>
  <si>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</si>
  <si>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</si>
  <si>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</si>
  <si>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</si>
  <si>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</si>
  <si>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</si>
  <si>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</si>
  <si>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</si>
  <si>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</si>
  <si>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</si>
  <si>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</si>
  <si>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</si>
  <si>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</si>
  <si>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</si>
  <si>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</si>
  <si>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</si>
  <si>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</si>
  <si>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</si>
  <si>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</si>
  <si>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</si>
  <si>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</si>
  <si>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</si>
  <si>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</si>
  <si>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</si>
  <si>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</si>
  <si>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</si>
  <si>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</si>
  <si>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</si>
  <si>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</si>
  <si>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</si>
  <si>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</si>
  <si>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</si>
  <si>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</si>
  <si>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</si>
  <si>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</si>
  <si>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</si>
  <si>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</si>
  <si>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</si>
  <si>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</si>
  <si>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</si>
  <si>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</si>
  <si>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</si>
  <si>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</si>
  <si>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</si>
  <si>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</si>
  <si>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</si>
  <si>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</si>
  <si>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</si>
  <si>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</si>
  <si>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</si>
  <si>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</si>
  <si>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</si>
  <si>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</si>
  <si>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</si>
  <si>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</si>
  <si>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</si>
  <si>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</si>
  <si>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</si>
  <si>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</si>
  <si>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</si>
  <si>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</si>
  <si>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</si>
  <si>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</si>
  <si>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</si>
  <si>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</si>
  <si>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</si>
  <si>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</si>
  <si>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</si>
  <si>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</si>
  <si>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</si>
  <si>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</si>
  <si>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</si>
  <si>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</si>
  <si>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</si>
  <si>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</si>
  <si>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</si>
  <si>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</si>
  <si>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</si>
  <si>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</si>
  <si>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</si>
  <si>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</si>
  <si>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</si>
  <si>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</si>
  <si>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</si>
  <si>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</si>
  <si>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</si>
  <si>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</si>
  <si>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</si>
  <si>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</si>
  <si>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</si>
  <si>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</si>
  <si>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</si>
  <si>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</si>
  <si>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</si>
  <si>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</si>
  <si>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</si>
  <si>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</si>
  <si>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</si>
  <si>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</si>
  <si>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</si>
  <si>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</si>
  <si>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</si>
  <si>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</si>
  <si>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</si>
  <si>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</si>
  <si>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</si>
  <si>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</si>
  <si>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</si>
  <si>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</si>
  <si>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</si>
  <si>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</si>
  <si>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</si>
  <si>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</si>
  <si>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</si>
  <si>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</si>
  <si>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</si>
  <si>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</si>
  <si>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</si>
  <si>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</si>
  <si>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</si>
  <si>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</si>
  <si>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</si>
  <si>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</si>
  <si>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</si>
  <si>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</si>
  <si>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</si>
  <si>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</si>
  <si>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</si>
  <si>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</si>
  <si>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</si>
  <si>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</si>
  <si>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</si>
  <si>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</si>
  <si>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</si>
  <si>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</si>
  <si>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</si>
  <si>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</si>
  <si>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</si>
  <si>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</si>
  <si>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</si>
  <si>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</si>
  <si>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</si>
  <si>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</si>
  <si>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</si>
  <si>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</si>
  <si>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</si>
  <si>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</si>
  <si>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</si>
  <si>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</si>
  <si>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</si>
  <si>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</si>
  <si>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</si>
  <si>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</si>
  <si>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</si>
  <si>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</si>
  <si>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</si>
  <si>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</si>
  <si>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</si>
  <si>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</si>
  <si>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</si>
  <si>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</si>
  <si>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</si>
  <si>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</si>
  <si>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</si>
  <si>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</si>
  <si>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</si>
  <si>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</si>
  <si>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</si>
  <si>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</si>
  <si>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</si>
  <si>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</si>
  <si>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</si>
  <si>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</si>
  <si>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</si>
  <si>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</si>
  <si>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</si>
  <si>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</si>
  <si>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</si>
  <si>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</si>
  <si>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</si>
  <si>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</si>
  <si>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</si>
  <si>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</si>
  <si>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</si>
  <si>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</si>
  <si>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</si>
  <si>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</si>
  <si>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</si>
  <si>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</si>
  <si>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</si>
  <si>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</si>
  <si>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</si>
  <si>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</si>
  <si>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</si>
  <si>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</si>
  <si>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</si>
  <si>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</si>
  <si>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</si>
  <si>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</si>
  <si>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</si>
  <si>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</si>
  <si>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</si>
  <si>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</si>
  <si>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</si>
  <si>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</si>
  <si>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</si>
  <si>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</si>
  <si>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</si>
  <si>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</si>
  <si>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</si>
  <si>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</si>
  <si>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</si>
  <si>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</si>
  <si>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</si>
  <si>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</si>
  <si>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</si>
  <si>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</si>
  <si>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</si>
  <si>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</si>
  <si>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</si>
  <si>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</si>
  <si>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</si>
  <si>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</si>
  <si>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</si>
  <si>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</si>
  <si>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</si>
  <si>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</si>
  <si>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</si>
  <si>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</si>
  <si>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</si>
  <si>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</si>
  <si>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</si>
  <si>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</si>
  <si>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</si>
  <si>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</si>
  <si>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</si>
  <si>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</si>
  <si>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</si>
  <si>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</si>
  <si>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</si>
  <si>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</si>
  <si>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</si>
  <si>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</si>
  <si>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</si>
  <si>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</si>
  <si>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</si>
  <si>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</si>
  <si>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</si>
  <si>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</si>
  <si>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</si>
  <si>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</si>
  <si>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</si>
  <si>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</si>
  <si>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</si>
  <si>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</si>
  <si>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</si>
  <si>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</si>
  <si>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</si>
  <si>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</si>
  <si>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</si>
  <si>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</si>
  <si>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</si>
  <si>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</si>
  <si>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</si>
  <si>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</si>
  <si>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</si>
  <si>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</si>
  <si>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</si>
  <si>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</si>
  <si>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</si>
  <si>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</si>
  <si>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</si>
  <si>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</si>
  <si>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</si>
  <si>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</si>
  <si>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</si>
  <si>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</si>
  <si>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</si>
  <si>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</si>
  <si>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</si>
  <si>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</si>
  <si>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</si>
  <si>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</si>
  <si>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</si>
  <si>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</si>
  <si>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</si>
  <si>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</si>
  <si>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</si>
  <si>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</si>
  <si>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</si>
  <si>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</si>
  <si>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</si>
  <si>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</si>
  <si>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</si>
  <si>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</si>
  <si>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</si>
  <si>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</si>
  <si>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</si>
  <si>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</si>
  <si>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</si>
  <si>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</si>
  <si>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</si>
  <si>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</si>
  <si>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</si>
  <si>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</si>
  <si>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</si>
  <si>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</si>
  <si>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</si>
  <si>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</si>
  <si>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</si>
  <si>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</si>
  <si>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</si>
  <si>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</si>
  <si>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</si>
  <si>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</si>
  <si>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</si>
  <si>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</si>
  <si>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</si>
  <si>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</si>
  <si>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</si>
  <si>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</si>
  <si>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</si>
  <si>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</si>
  <si>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</si>
  <si>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</si>
  <si>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</si>
  <si>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</si>
  <si>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</si>
  <si>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</si>
  <si>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</si>
  <si>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</si>
  <si>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</si>
  <si>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</si>
  <si>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</si>
  <si>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</si>
  <si>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</si>
  <si>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</si>
  <si>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</si>
  <si>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</si>
  <si>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</si>
  <si>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</si>
  <si>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</si>
  <si>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</si>
  <si>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</si>
  <si>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</si>
  <si>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</si>
  <si>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</si>
  <si>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</si>
  <si>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</si>
  <si>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</si>
  <si>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</si>
  <si>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</si>
  <si>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</si>
  <si>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</si>
  <si>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</si>
  <si>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</si>
  <si>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</si>
  <si>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</si>
  <si>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</si>
  <si>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</si>
  <si>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</si>
  <si>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</si>
  <si>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</si>
  <si>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</si>
  <si>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</si>
  <si>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</si>
  <si>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</si>
  <si>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</si>
  <si>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</si>
  <si>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</si>
  <si>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</si>
  <si>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</si>
  <si>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</si>
  <si>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</si>
  <si>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</si>
  <si>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</si>
  <si>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</si>
  <si>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</si>
  <si>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</si>
  <si>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</si>
  <si>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</si>
  <si>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</si>
  <si>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</si>
  <si>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</si>
  <si>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</si>
  <si>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</si>
  <si>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</si>
  <si>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</si>
  <si>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</si>
  <si>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</si>
  <si>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</si>
  <si>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</si>
  <si>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</si>
  <si>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</si>
  <si>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</si>
  <si>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</si>
  <si>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</si>
  <si>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</si>
  <si>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</si>
  <si>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</si>
  <si>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</si>
  <si>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</si>
  <si>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</si>
  <si>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</si>
  <si>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</si>
  <si>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</si>
  <si>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</si>
  <si>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</si>
  <si>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</si>
  <si>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</si>
  <si>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</si>
  <si>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</si>
  <si>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</si>
  <si>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</si>
  <si>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</si>
  <si>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</si>
  <si>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</si>
  <si>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</si>
  <si>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</si>
  <si>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</si>
  <si>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</si>
  <si>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</si>
  <si>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</si>
  <si>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</si>
  <si>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</si>
  <si>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</si>
  <si>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</si>
  <si>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</si>
  <si>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</si>
  <si>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</si>
  <si>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</si>
  <si>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</si>
  <si>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</si>
  <si>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</si>
  <si>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</si>
  <si>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</si>
  <si>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</si>
  <si>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</si>
  <si>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</si>
  <si>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</si>
  <si>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</si>
  <si>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</si>
  <si>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</si>
  <si>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</si>
  <si>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</si>
  <si>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</si>
  <si>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</si>
  <si>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</si>
  <si>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</si>
  <si>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</si>
  <si>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</si>
  <si>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</si>
  <si>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</si>
  <si>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</si>
  <si>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</si>
  <si>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</si>
  <si>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</si>
  <si>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</si>
  <si>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</si>
  <si>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</si>
  <si>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</si>
  <si>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</si>
  <si>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</si>
  <si>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</si>
  <si>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</si>
  <si>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</si>
  <si>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</si>
  <si>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</si>
  <si>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</si>
  <si>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</si>
  <si>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</si>
  <si>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</si>
  <si>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</si>
  <si>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</si>
  <si>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</si>
  <si>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</si>
  <si>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</si>
  <si>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</si>
  <si>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</si>
  <si>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</si>
  <si>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</si>
  <si>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</si>
  <si>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</si>
  <si>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</si>
  <si>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</si>
  <si>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</si>
  <si>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</si>
  <si>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</si>
  <si>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</si>
  <si>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</si>
  <si>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</si>
  <si>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</si>
  <si>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</si>
  <si>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</si>
  <si>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</si>
  <si>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</si>
  <si>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</si>
  <si>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</si>
  <si>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</si>
  <si>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</si>
  <si>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</si>
  <si>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</si>
  <si>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</si>
  <si>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</si>
  <si>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</si>
  <si>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</si>
  <si>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</si>
  <si>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</si>
  <si>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</si>
  <si>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</si>
  <si>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</si>
  <si>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</si>
  <si>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</si>
  <si>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</si>
  <si>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</si>
  <si>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</si>
  <si>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</si>
  <si>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</si>
  <si>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</si>
  <si>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</si>
  <si>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</si>
  <si>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</si>
  <si>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</si>
  <si>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</si>
  <si>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</si>
  <si>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</si>
  <si>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</si>
  <si>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</si>
  <si>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</si>
  <si>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</si>
  <si>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</si>
  <si>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</si>
  <si>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</si>
  <si>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</si>
  <si>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</si>
  <si>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</si>
  <si>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</si>
  <si>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</si>
  <si>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</si>
  <si>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</si>
  <si>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</si>
  <si>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</si>
  <si>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</si>
  <si>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</si>
  <si>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</si>
  <si>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</si>
  <si>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</si>
  <si>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</si>
  <si>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</si>
  <si>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</si>
  <si>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</si>
  <si>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</si>
  <si>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</si>
  <si>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</si>
  <si>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</si>
  <si>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</si>
  <si>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</si>
  <si>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</si>
  <si>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</si>
  <si>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</si>
  <si>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</si>
  <si>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</si>
  <si>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</si>
  <si>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</si>
  <si>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</si>
  <si>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</si>
  <si>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</si>
  <si>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</si>
  <si>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</si>
  <si>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</si>
  <si>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</si>
  <si>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</si>
  <si>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</si>
  <si>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</si>
  <si>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</si>
  <si>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</si>
  <si>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</si>
  <si>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</si>
  <si>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</si>
  <si>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</si>
  <si>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</si>
  <si>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</si>
  <si>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</si>
  <si>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</si>
  <si>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</si>
  <si>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</si>
  <si>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</si>
  <si>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</si>
  <si>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</si>
  <si>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</si>
  <si>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</si>
  <si>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</si>
  <si>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</si>
  <si>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</si>
  <si>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</si>
  <si>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</si>
  <si>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</si>
  <si>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</si>
  <si>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</si>
  <si>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</si>
  <si>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</si>
  <si>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</si>
  <si>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</si>
  <si>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</si>
  <si>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</si>
  <si>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</si>
  <si>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</si>
  <si>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</si>
  <si>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</si>
  <si>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</si>
  <si>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</si>
  <si>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</si>
  <si>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</si>
  <si>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</si>
  <si>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</si>
  <si>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</si>
  <si>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</si>
  <si>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</si>
  <si>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</si>
  <si>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</si>
  <si>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</si>
  <si>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</si>
  <si>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</si>
  <si>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</si>
  <si>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</si>
  <si>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</si>
  <si>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</si>
  <si>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</si>
  <si>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</si>
  <si>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</si>
  <si>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</si>
  <si>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</si>
  <si>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</si>
  <si>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</si>
  <si>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</si>
  <si>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</si>
  <si>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</si>
  <si>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</si>
  <si>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</si>
  <si>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</si>
  <si>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</si>
  <si>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</si>
  <si>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</si>
  <si>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</si>
  <si>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</si>
  <si>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</si>
  <si>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</si>
  <si>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</si>
  <si>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</si>
  <si>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</si>
  <si>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</si>
  <si>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</si>
  <si>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</si>
  <si>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</si>
  <si>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</si>
  <si>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</si>
  <si>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</si>
  <si>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</si>
  <si>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</si>
  <si>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</si>
  <si>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</si>
  <si>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</si>
  <si>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</si>
  <si>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</si>
  <si>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</si>
  <si>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</si>
  <si>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</si>
  <si>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</si>
  <si>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</si>
  <si>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</si>
  <si>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</si>
  <si>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</si>
  <si>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</si>
  <si>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</si>
  <si>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</si>
  <si>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</si>
  <si>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</si>
  <si>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</si>
  <si>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</si>
  <si>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</si>
  <si>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</si>
  <si>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</si>
  <si>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</si>
  <si>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</si>
  <si>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</si>
  <si>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</si>
  <si>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</si>
  <si>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</si>
  <si>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</si>
  <si>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</si>
  <si>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</si>
  <si>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</si>
  <si>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</si>
  <si>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</si>
  <si>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</si>
  <si>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</si>
  <si>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</si>
  <si>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</si>
  <si>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</si>
  <si>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</si>
  <si>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</si>
  <si>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</si>
  <si>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</si>
  <si>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</si>
  <si>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</si>
  <si>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</si>
  <si>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</si>
  <si>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</si>
  <si>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</si>
  <si>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</si>
  <si>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</si>
  <si>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</si>
  <si>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</si>
  <si>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</si>
  <si>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</si>
  <si>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</si>
  <si>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</si>
  <si>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</si>
  <si>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</si>
  <si>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</si>
  <si>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</si>
  <si>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</si>
  <si>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</si>
  <si>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</si>
  <si>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</si>
  <si>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</si>
  <si>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</si>
  <si>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</si>
  <si>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</si>
  <si>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</si>
  <si>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</si>
  <si>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</si>
  <si>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</si>
  <si>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</si>
  <si>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</si>
  <si>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</si>
  <si>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</si>
  <si>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</si>
  <si>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</si>
  <si>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</si>
  <si>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</si>
  <si>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</si>
  <si>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</si>
  <si>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</si>
  <si>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</si>
  <si>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</si>
  <si>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</si>
  <si>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</si>
  <si>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</si>
  <si>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</si>
  <si>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</si>
  <si>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</si>
  <si>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</si>
  <si>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</si>
  <si>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</si>
  <si>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</si>
  <si>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</si>
  <si>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</si>
  <si>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</si>
  <si>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</si>
  <si>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</si>
  <si>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</si>
  <si>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</si>
  <si>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</si>
  <si>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</si>
  <si>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</si>
  <si>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</si>
  <si>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</si>
  <si>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</si>
  <si>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</si>
  <si>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</si>
  <si>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</si>
  <si>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</si>
  <si>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</si>
  <si>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</si>
  <si>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</si>
  <si>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</si>
  <si>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</si>
  <si>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</si>
  <si>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</si>
  <si>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</si>
  <si>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</si>
  <si>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</si>
  <si>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</si>
  <si>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</si>
  <si>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</si>
  <si>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</si>
  <si>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</si>
  <si>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</si>
  <si>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</si>
  <si>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</si>
  <si>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</si>
  <si>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</si>
  <si>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</si>
  <si>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</si>
  <si>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</si>
  <si>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</si>
  <si>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</si>
  <si>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</si>
  <si>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</si>
  <si>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</si>
  <si>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</si>
  <si>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</si>
  <si>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</si>
  <si>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</si>
  <si>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</si>
  <si>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</si>
  <si>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</si>
  <si>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</si>
  <si>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</si>
  <si>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</si>
  <si>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</si>
  <si>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</si>
  <si>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</si>
  <si>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</si>
  <si>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</si>
  <si>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</si>
  <si>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</si>
  <si>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</si>
  <si>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</si>
  <si>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</si>
  <si>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</si>
  <si>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</si>
  <si>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</si>
  <si>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</si>
  <si>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</si>
  <si>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</si>
  <si>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</si>
  <si>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</si>
  <si>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</si>
  <si>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</si>
  <si>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</si>
  <si>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</si>
  <si>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</si>
  <si>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</si>
  <si>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</si>
  <si>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</si>
  <si>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</si>
  <si>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</si>
  <si>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</si>
  <si>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</si>
  <si>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</si>
  <si>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</si>
  <si>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</si>
  <si>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</si>
  <si>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</si>
  <si>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</si>
  <si>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</si>
  <si>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</si>
  <si>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</si>
  <si>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</si>
  <si>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</si>
  <si>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</si>
  <si>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</si>
  <si>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</si>
  <si>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</si>
  <si>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</si>
  <si>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</si>
  <si>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</si>
  <si>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</si>
  <si>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</si>
  <si>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</si>
  <si>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</si>
  <si>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</si>
  <si>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</si>
  <si>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</si>
  <si>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</si>
  <si>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</si>
  <si>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</si>
  <si>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</si>
  <si>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</si>
  <si>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</si>
  <si>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</si>
  <si>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</si>
  <si>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</si>
  <si>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</si>
  <si>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</si>
  <si>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</si>
  <si>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</si>
  <si>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</si>
  <si>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</si>
  <si>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</si>
  <si>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</si>
  <si>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</si>
  <si>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</si>
  <si>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</si>
  <si>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</si>
  <si>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</si>
  <si>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</si>
  <si>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</si>
  <si>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</si>
  <si>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</si>
  <si>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</si>
  <si>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</si>
  <si>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</si>
  <si>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</si>
  <si>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</si>
  <si>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</si>
  <si>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</si>
  <si>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</si>
  <si>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</si>
  <si>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</si>
  <si>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</si>
  <si>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</si>
  <si>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</si>
  <si>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</si>
  <si>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</si>
  <si>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</si>
  <si>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</si>
  <si>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</si>
  <si>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</si>
  <si>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</si>
  <si>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</si>
  <si>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</si>
  <si>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</si>
  <si>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</si>
  <si>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</si>
  <si>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</si>
  <si>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</si>
  <si>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</si>
  <si>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</si>
  <si>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</si>
  <si>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</si>
  <si>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</si>
  <si>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</si>
  <si>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</si>
  <si>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</si>
  <si>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</si>
  <si>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</si>
  <si>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</si>
  <si>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</si>
  <si>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</si>
  <si>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</si>
  <si>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</si>
  <si>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</si>
  <si>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</si>
  <si>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</si>
  <si>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</si>
  <si>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</si>
  <si>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</si>
  <si>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</si>
  <si>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</si>
  <si>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</si>
  <si>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</si>
  <si>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</si>
  <si>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</si>
  <si>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</si>
  <si>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</si>
  <si>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</si>
  <si>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</si>
  <si>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</si>
  <si>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</si>
  <si>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</si>
  <si>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</si>
  <si>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</si>
  <si>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</si>
  <si>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</si>
  <si>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</si>
  <si>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</si>
  <si>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</si>
  <si>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</si>
  <si>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</si>
  <si>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</si>
  <si>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</si>
  <si>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</si>
  <si>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</si>
  <si>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</si>
  <si>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</si>
  <si>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</si>
  <si>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</si>
  <si>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</si>
  <si>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</si>
  <si>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</si>
  <si>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</si>
  <si>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</si>
  <si>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</si>
  <si>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</si>
  <si>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</si>
  <si>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</si>
  <si>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</si>
  <si>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</si>
  <si>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</si>
  <si>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</si>
  <si>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</si>
  <si>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</si>
  <si>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</si>
  <si>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</si>
  <si>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</si>
  <si>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</si>
  <si>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</si>
  <si>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</si>
  <si>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</si>
  <si>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</si>
  <si>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</si>
  <si>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</si>
  <si>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</si>
  <si>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</si>
  <si>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</si>
  <si>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</si>
  <si>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</si>
  <si>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</si>
  <si>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</si>
  <si>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</si>
  <si>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</si>
  <si>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</si>
  <si>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</si>
  <si>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</si>
  <si>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</si>
  <si>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</si>
  <si>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</si>
  <si>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</si>
  <si>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</si>
  <si>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</si>
  <si>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</si>
  <si>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</si>
  <si>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</si>
  <si>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</si>
  <si>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</si>
  <si>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</si>
  <si>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</si>
  <si>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</si>
  <si>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</si>
  <si>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</si>
  <si>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</si>
  <si>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</si>
  <si>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</si>
  <si>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</si>
  <si>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</si>
  <si>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</si>
  <si>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</si>
  <si>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</si>
  <si>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</si>
  <si>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</si>
  <si>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</si>
  <si>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</si>
  <si>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</si>
  <si>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</si>
  <si>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</si>
  <si>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</si>
  <si>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</si>
  <si>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</si>
  <si>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</si>
  <si>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</si>
  <si>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</si>
  <si>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</si>
  <si>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</si>
  <si>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</si>
  <si>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</si>
  <si>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</si>
  <si>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</si>
  <si>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</si>
  <si>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</si>
  <si>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</si>
  <si>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</si>
  <si>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</si>
  <si>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</si>
  <si>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</si>
  <si>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</si>
  <si>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</si>
  <si>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</si>
  <si>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</si>
  <si>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</si>
  <si>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</si>
  <si>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</si>
  <si>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</si>
  <si>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</si>
  <si>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</si>
  <si>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</si>
  <si>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</si>
  <si>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</si>
  <si>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</si>
  <si>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</si>
  <si>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</si>
  <si>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</si>
  <si>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</si>
  <si>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</si>
  <si>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</si>
  <si>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</si>
  <si>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</si>
  <si>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</si>
  <si>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</si>
  <si>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</si>
  <si>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</si>
  <si>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</si>
  <si>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</si>
  <si>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</si>
  <si>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</si>
  <si>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</si>
  <si>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</si>
  <si>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</si>
  <si>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</si>
  <si>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</si>
  <si>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</si>
  <si>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</si>
  <si>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</si>
  <si>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</si>
  <si>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</si>
  <si>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</si>
  <si>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</si>
  <si>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</si>
  <si>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</si>
  <si>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</si>
  <si>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</si>
  <si>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</si>
  <si>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</si>
  <si>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</si>
  <si>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</si>
  <si>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</si>
  <si>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</si>
  <si>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</si>
  <si>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</si>
  <si>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</si>
  <si>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</si>
  <si>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</si>
  <si>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</si>
  <si>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</si>
  <si>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</si>
  <si>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</si>
  <si>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</si>
  <si>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</si>
  <si>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</si>
  <si>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</si>
  <si>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</si>
  <si>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</si>
  <si>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</si>
  <si>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</si>
  <si>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</si>
  <si>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</si>
  <si>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</si>
  <si>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</si>
  <si>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</si>
  <si>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</si>
  <si>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</si>
  <si>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</si>
  <si>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</si>
  <si>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</si>
  <si>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</si>
  <si>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</si>
  <si>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</si>
  <si>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</si>
  <si>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</si>
  <si>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</si>
  <si>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</si>
  <si>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</si>
  <si>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</si>
  <si>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</si>
  <si>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</si>
  <si>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</si>
  <si>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</si>
  <si>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</si>
  <si>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</si>
  <si>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</si>
  <si>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</si>
  <si>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</si>
  <si>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</si>
  <si>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</si>
  <si>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</si>
  <si>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</si>
  <si>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</si>
  <si>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</si>
  <si>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</si>
  <si>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</si>
  <si>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</si>
  <si>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</si>
  <si>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</si>
  <si>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</si>
  <si>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</si>
  <si>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</si>
  <si>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</si>
  <si>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</si>
  <si>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</si>
  <si>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</si>
  <si>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</si>
  <si>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</si>
  <si>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</si>
  <si>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</si>
  <si>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</si>
  <si>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</si>
  <si>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</si>
  <si>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</si>
  <si>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</si>
  <si>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</si>
  <si>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</si>
  <si>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</si>
  <si>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</si>
  <si>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</si>
  <si>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</si>
  <si>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</si>
  <si>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</si>
  <si>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</si>
  <si>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</si>
  <si>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</si>
  <si>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</si>
  <si>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</si>
  <si>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</si>
  <si>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</si>
  <si>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</si>
  <si>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</si>
  <si>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</si>
  <si>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</si>
  <si>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</si>
  <si>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</si>
  <si>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</si>
  <si>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</si>
  <si>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</si>
  <si>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</si>
  <si>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</si>
  <si>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</si>
  <si>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</si>
  <si>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</si>
  <si>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</si>
  <si>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</si>
  <si>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</si>
  <si>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</si>
  <si>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</si>
  <si>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</si>
  <si>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</si>
  <si>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</si>
  <si>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</si>
  <si>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</si>
  <si>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</si>
  <si>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</si>
  <si>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</si>
  <si>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</si>
  <si>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</si>
  <si>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</si>
  <si>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</si>
  <si>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</si>
  <si>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</si>
  <si>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</si>
  <si>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</si>
  <si>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</si>
  <si>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</si>
  <si>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</si>
  <si>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</si>
  <si>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</si>
  <si>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</si>
  <si>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</si>
  <si>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</si>
  <si>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</si>
  <si>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</si>
  <si>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</si>
  <si>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</si>
  <si>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</si>
  <si>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</si>
  <si>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</si>
  <si>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</si>
  <si>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</si>
  <si>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</si>
  <si>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</si>
  <si>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</si>
  <si>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</si>
  <si>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</si>
  <si>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</si>
  <si>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</si>
  <si>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</si>
  <si>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</si>
  <si>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</si>
  <si>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</si>
  <si>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</si>
  <si>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</si>
  <si>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</si>
  <si>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</si>
  <si>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</si>
  <si>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</si>
  <si>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</si>
  <si>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</si>
  <si>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</si>
  <si>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</si>
  <si>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</si>
  <si>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</si>
  <si>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</si>
  <si>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</si>
  <si>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</si>
  <si>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</si>
  <si>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</si>
  <si>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</si>
  <si>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</si>
  <si>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</si>
  <si>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</si>
  <si>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</si>
  <si>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</si>
  <si>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</si>
  <si>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</si>
  <si>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</si>
  <si>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</si>
  <si>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</si>
  <si>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</si>
  <si>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</si>
  <si>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</si>
  <si>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</si>
  <si>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</si>
  <si>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</si>
  <si>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</si>
  <si>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</si>
  <si>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</si>
  <si>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</si>
  <si>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</si>
  <si>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</si>
  <si>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</si>
  <si>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</si>
  <si>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</si>
  <si>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</si>
  <si>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</si>
  <si>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</si>
  <si>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</si>
  <si>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</si>
  <si>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</si>
  <si>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</si>
  <si>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</si>
  <si>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</si>
  <si>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</si>
  <si>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</si>
  <si>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</si>
  <si>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</si>
  <si>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</si>
  <si>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</si>
  <si>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</si>
  <si>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</si>
  <si>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</si>
  <si>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</si>
  <si>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</si>
  <si>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</si>
  <si>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</si>
  <si>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</si>
  <si>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</si>
  <si>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</si>
  <si>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</si>
  <si>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</si>
  <si>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</si>
  <si>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</si>
  <si>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</si>
  <si>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</si>
  <si>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</si>
  <si>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</si>
  <si>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</si>
  <si>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</si>
  <si>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</si>
  <si>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</si>
  <si>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</si>
  <si>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</si>
  <si>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</si>
  <si>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</si>
  <si>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</si>
  <si>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</si>
  <si>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</si>
  <si>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</si>
  <si>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</si>
  <si>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</si>
  <si>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</si>
  <si>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</si>
  <si>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</si>
  <si>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</si>
  <si>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</si>
  <si>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</si>
  <si>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</si>
  <si>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</si>
  <si>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</si>
  <si>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</si>
  <si>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</si>
  <si>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</si>
  <si>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</si>
  <si>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</si>
  <si>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</si>
  <si>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</si>
  <si>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</si>
  <si>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</si>
  <si>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</si>
  <si>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</si>
  <si>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</si>
  <si>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</si>
  <si>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</si>
  <si>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</si>
  <si>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</si>
  <si>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</si>
  <si>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</si>
  <si>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</si>
  <si>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</si>
  <si>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</si>
  <si>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</si>
  <si>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</si>
  <si>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</si>
  <si>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</si>
  <si>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</si>
  <si>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</si>
  <si>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</si>
  <si>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</si>
  <si>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</si>
  <si>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</si>
  <si>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</si>
  <si>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</si>
  <si>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</si>
  <si>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</si>
  <si>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</si>
  <si>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</si>
  <si>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</si>
  <si>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</si>
  <si>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</si>
  <si>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</si>
  <si>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</si>
  <si>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</si>
  <si>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</si>
  <si>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</si>
  <si>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</si>
  <si>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</si>
  <si>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</si>
  <si>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</si>
  <si>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</si>
  <si>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</si>
  <si>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</si>
  <si>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</si>
  <si>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</si>
  <si>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</si>
  <si>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</si>
  <si>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</si>
  <si>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</si>
  <si>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</si>
  <si>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</si>
  <si>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</si>
  <si>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</si>
  <si>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</si>
  <si>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</si>
  <si>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</si>
  <si>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</si>
  <si>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</si>
  <si>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</si>
  <si>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</si>
  <si>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</si>
  <si>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</si>
  <si>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</si>
  <si>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</si>
  <si>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</si>
  <si>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</si>
  <si>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</si>
  <si>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</si>
  <si>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</si>
  <si>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</si>
  <si>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</si>
  <si>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</si>
  <si>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</si>
  <si>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</si>
  <si>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</si>
  <si>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</si>
  <si>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</si>
  <si>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</si>
  <si>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</si>
  <si>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</si>
  <si>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</si>
  <si>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</si>
  <si>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</si>
  <si>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</si>
  <si>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</si>
  <si>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</si>
  <si>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</si>
  <si>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</si>
  <si>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</si>
  <si>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</si>
  <si>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</si>
  <si>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</si>
  <si>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</si>
  <si>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</si>
  <si>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</si>
  <si>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</si>
  <si>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</si>
  <si>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</si>
  <si>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</si>
  <si>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</si>
  <si>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</si>
  <si>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</si>
  <si>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</si>
  <si>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</si>
  <si>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</si>
  <si>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</si>
  <si>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</si>
  <si>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</si>
  <si>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</si>
  <si>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</si>
  <si>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</si>
  <si>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</si>
  <si>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</si>
  <si>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</si>
  <si>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</si>
  <si>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</si>
  <si>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</si>
  <si>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</si>
  <si>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</si>
  <si>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</si>
  <si>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</si>
  <si>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</si>
  <si>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</si>
  <si>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</si>
  <si>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</si>
  <si>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</si>
  <si>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</si>
  <si>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</si>
  <si>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</si>
  <si>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</si>
  <si>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</si>
  <si>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</si>
  <si>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</si>
  <si>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</si>
  <si>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</si>
  <si>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</si>
  <si>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</si>
  <si>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</si>
  <si>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</si>
  <si>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</si>
  <si>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</si>
  <si>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</si>
  <si>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</si>
  <si>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</si>
  <si>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</si>
  <si>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</si>
  <si>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</si>
  <si>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</si>
  <si>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</si>
  <si>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</si>
  <si>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</si>
  <si>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</si>
  <si>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</si>
  <si>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</si>
  <si>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</si>
  <si>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</si>
  <si>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</si>
  <si>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</si>
  <si>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</si>
  <si>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</si>
  <si>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</si>
  <si>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</si>
  <si>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</si>
  <si>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</si>
  <si>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</si>
  <si>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</si>
  <si>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</si>
  <si>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</si>
  <si>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</si>
  <si>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</si>
  <si>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</si>
  <si>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</si>
  <si>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</si>
  <si>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</si>
  <si>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</si>
  <si>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</si>
  <si>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</si>
  <si>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</si>
  <si>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</si>
  <si>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</si>
  <si>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</si>
  <si>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</si>
  <si>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</si>
  <si>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</si>
  <si>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</si>
  <si>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</si>
  <si>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</si>
  <si>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</si>
  <si>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</si>
  <si>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</si>
  <si>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</si>
  <si>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</si>
  <si>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</si>
  <si>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</si>
  <si>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</si>
  <si>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</si>
  <si>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</si>
  <si>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</si>
  <si>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</si>
  <si>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</si>
  <si>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</si>
  <si>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</si>
  <si>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</si>
  <si>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</si>
  <si>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</si>
  <si>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</si>
  <si>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</si>
  <si>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</si>
  <si>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</si>
  <si>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</si>
  <si>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</si>
  <si>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</si>
  <si>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</si>
  <si>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</si>
  <si>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</si>
  <si>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</si>
  <si>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</si>
  <si>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</si>
  <si>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</si>
  <si>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</si>
  <si>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</si>
  <si>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</si>
  <si>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</si>
  <si>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</si>
  <si>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</si>
  <si>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</si>
  <si>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</si>
  <si>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</si>
  <si>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</si>
  <si>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</si>
  <si>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</si>
  <si>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</si>
  <si>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</si>
  <si>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</si>
  <si>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</si>
  <si>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</si>
  <si>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</si>
  <si>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</si>
  <si>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</si>
  <si>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</si>
  <si>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</si>
  <si>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</si>
  <si>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</si>
  <si>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</si>
  <si>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</si>
  <si>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</si>
  <si>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</si>
  <si>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</si>
  <si>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</si>
  <si>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</si>
  <si>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</si>
  <si>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</si>
  <si>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</si>
  <si>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</si>
  <si>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</si>
  <si>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</si>
  <si>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</si>
  <si>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</si>
  <si>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</si>
  <si>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</si>
  <si>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</si>
  <si>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</si>
  <si>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</si>
  <si>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</si>
  <si>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</si>
  <si>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</si>
  <si>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</si>
  <si>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</si>
  <si>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</si>
  <si>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</si>
  <si>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</si>
  <si>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</si>
  <si>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</si>
  <si>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</si>
  <si>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</si>
  <si>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</si>
  <si>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</si>
  <si>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</si>
  <si>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</si>
  <si>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</si>
  <si>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</si>
  <si>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</si>
  <si>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</si>
  <si>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</si>
  <si>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</si>
  <si>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</si>
  <si>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</si>
  <si>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</si>
  <si>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</si>
  <si>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</si>
  <si>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</si>
  <si>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</si>
  <si>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</si>
  <si>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</si>
  <si>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</si>
  <si>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</si>
  <si>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</si>
  <si>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</si>
  <si>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</si>
  <si>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</si>
  <si>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</si>
  <si>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</si>
  <si>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</si>
  <si>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</si>
  <si>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</si>
  <si>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</si>
  <si>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</si>
  <si>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</si>
  <si>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</si>
  <si>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</si>
  <si>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</si>
  <si>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</si>
  <si>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</si>
  <si>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</si>
  <si>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</si>
  <si>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</si>
  <si>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</si>
  <si>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</si>
  <si>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</si>
  <si>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</si>
  <si>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</si>
  <si>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</si>
  <si>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</si>
  <si>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</si>
  <si>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</si>
  <si>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</si>
  <si>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</si>
  <si>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</si>
  <si>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</si>
  <si>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</si>
  <si>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</si>
  <si>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</si>
  <si>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</si>
  <si>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</si>
  <si>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</si>
  <si>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</si>
  <si>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</si>
  <si>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</si>
  <si>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</si>
  <si>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</si>
  <si>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</si>
  <si>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</si>
  <si>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</si>
  <si>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</si>
  <si>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</si>
  <si>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</si>
  <si>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</si>
  <si>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</si>
  <si>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</si>
  <si>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</si>
  <si>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</si>
  <si>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</si>
  <si>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</si>
  <si>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</si>
  <si>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</si>
  <si>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</si>
  <si>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</si>
  <si>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</si>
  <si>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</si>
  <si>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</si>
  <si>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</si>
  <si>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</si>
  <si>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</si>
  <si>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</si>
  <si>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</si>
  <si>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</si>
  <si>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</si>
  <si>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</si>
  <si>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</si>
  <si>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</si>
  <si>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</si>
  <si>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</si>
  <si>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</si>
  <si>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</si>
  <si>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</si>
  <si>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</si>
  <si>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</si>
  <si>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</si>
  <si>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</si>
  <si>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</si>
  <si>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</si>
  <si>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</si>
  <si>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</si>
  <si>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</si>
  <si>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</si>
  <si>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</si>
  <si>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</si>
  <si>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</si>
  <si>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</si>
  <si>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</si>
  <si>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</si>
  <si>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</si>
  <si>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</si>
  <si>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</si>
  <si>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</si>
  <si>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</si>
  <si>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</si>
  <si>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</si>
  <si>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</si>
  <si>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</si>
  <si>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</si>
  <si>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</si>
  <si>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</si>
  <si>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</si>
  <si>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</si>
  <si>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</si>
  <si>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</si>
  <si>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</si>
  <si>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</si>
  <si>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</si>
  <si>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</si>
  <si>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</si>
  <si>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</si>
  <si>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</si>
  <si>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</si>
  <si>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</si>
  <si>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</si>
  <si>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</si>
  <si>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</si>
  <si>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</si>
  <si>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</si>
  <si>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</si>
  <si>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</si>
  <si>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</si>
  <si>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</si>
  <si>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</si>
  <si>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</si>
  <si>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</si>
  <si>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</si>
  <si>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</si>
  <si>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</si>
  <si>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</si>
  <si>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</si>
  <si>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</si>
  <si>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</si>
  <si>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</si>
  <si>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</si>
  <si>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</si>
  <si>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</si>
  <si>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</si>
  <si>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</si>
  <si>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</si>
  <si>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</si>
  <si>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</si>
  <si>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</si>
  <si>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</si>
  <si>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</si>
  <si>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</si>
  <si>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</si>
  <si>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</si>
  <si>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</si>
  <si>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</si>
  <si>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</si>
  <si>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</si>
  <si>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</si>
  <si>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</si>
  <si>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</si>
  <si>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</si>
  <si>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</si>
  <si>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</si>
  <si>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</si>
  <si>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</si>
  <si>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</si>
  <si>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</si>
  <si>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</si>
  <si>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</si>
  <si>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</si>
  <si>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</si>
  <si>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</si>
  <si>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</si>
  <si>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</si>
  <si>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</si>
  <si>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</si>
  <si>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</si>
  <si>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</si>
  <si>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</si>
  <si>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</si>
  <si>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</si>
  <si>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</si>
  <si>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</si>
  <si>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</si>
  <si>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</si>
  <si>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</si>
  <si>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</si>
  <si>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</si>
  <si>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</si>
  <si>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</si>
  <si>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</si>
  <si>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</si>
  <si>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</si>
  <si>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</si>
  <si>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</si>
  <si>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</si>
  <si>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</si>
  <si>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</si>
  <si>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</si>
  <si>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</si>
  <si>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</si>
  <si>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</si>
  <si>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</si>
  <si>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</si>
  <si>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</si>
  <si>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</si>
  <si>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</si>
  <si>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</si>
  <si>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</si>
  <si>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</si>
  <si>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</si>
  <si>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</si>
  <si>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</si>
  <si>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</si>
  <si>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</si>
  <si>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</si>
  <si>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</si>
  <si>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</si>
  <si>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</si>
  <si>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</si>
  <si>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</si>
  <si>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</si>
  <si>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</si>
  <si>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</si>
  <si>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</si>
  <si>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</si>
  <si>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</si>
  <si>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</si>
  <si>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</si>
  <si>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</si>
  <si>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</si>
  <si>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</si>
  <si>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</si>
  <si>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</si>
  <si>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</si>
  <si>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</si>
  <si>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</si>
  <si>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</si>
  <si>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</si>
  <si>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</si>
  <si>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</si>
  <si>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</si>
  <si>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</si>
  <si>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</si>
  <si>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</si>
  <si>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</si>
  <si>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</si>
  <si>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</si>
  <si>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</si>
  <si>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</si>
  <si>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</si>
  <si>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</si>
  <si>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</si>
  <si>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</si>
  <si>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</si>
  <si>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</si>
  <si>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</si>
  <si>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</si>
  <si>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</si>
  <si>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</si>
  <si>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</si>
  <si>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</si>
  <si>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</si>
  <si>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</si>
  <si>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</si>
  <si>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</si>
  <si>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</si>
  <si>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</si>
  <si>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</si>
  <si>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</si>
  <si>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</si>
  <si>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</si>
  <si>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</si>
  <si>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</si>
  <si>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</si>
  <si>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</si>
  <si>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</si>
  <si>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</si>
  <si>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</si>
  <si>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</si>
  <si>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</si>
  <si>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</si>
  <si>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</si>
  <si>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</si>
  <si>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</si>
  <si>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</si>
  <si>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</si>
  <si>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</si>
  <si>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</si>
  <si>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</si>
  <si>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</si>
  <si>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</si>
  <si>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</si>
  <si>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</si>
  <si>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</si>
  <si>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</si>
  <si>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</si>
  <si>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</si>
  <si>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</si>
  <si>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</si>
  <si>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</si>
  <si>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</si>
  <si>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</si>
  <si>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</si>
  <si>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</si>
  <si>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</si>
  <si>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</si>
  <si>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</si>
  <si>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</si>
  <si>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</si>
  <si>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</si>
  <si>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</si>
  <si>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</si>
  <si>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</si>
  <si>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</si>
  <si>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</si>
  <si>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</si>
  <si>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</si>
  <si>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</si>
  <si>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</si>
  <si>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</si>
  <si>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</si>
  <si>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</si>
  <si>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</si>
  <si>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</si>
  <si>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</si>
  <si>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</si>
  <si>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</si>
  <si>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</si>
  <si>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</si>
  <si>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</si>
  <si>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</si>
  <si>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</si>
  <si>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</si>
  <si>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</si>
  <si>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</si>
  <si>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</si>
  <si>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</si>
  <si>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</si>
  <si>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</si>
  <si>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</si>
  <si>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</si>
  <si>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</si>
  <si>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</si>
  <si>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</si>
  <si>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</si>
  <si>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</si>
  <si>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</si>
  <si>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</si>
  <si>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</si>
  <si>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</si>
  <si>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</si>
  <si>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</si>
  <si>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</si>
  <si>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</si>
  <si>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</si>
  <si>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</si>
  <si>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</si>
  <si>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</si>
  <si>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</si>
  <si>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</si>
  <si>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</si>
  <si>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</si>
  <si>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</si>
  <si>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</si>
  <si>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</si>
  <si>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</si>
  <si>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</si>
  <si>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</si>
  <si>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</si>
  <si>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</si>
  <si>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</si>
  <si>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</si>
  <si>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</si>
  <si>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</si>
  <si>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</si>
  <si>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</si>
  <si>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</si>
  <si>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</si>
  <si>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</si>
  <si>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</si>
  <si>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</si>
  <si>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</si>
  <si>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</si>
  <si>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</si>
  <si>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</si>
  <si>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</si>
  <si>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</si>
  <si>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</si>
  <si>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</si>
  <si>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</si>
  <si>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</si>
  <si>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</si>
  <si>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</si>
  <si>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</si>
  <si>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</si>
  <si>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</si>
  <si>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</si>
  <si>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</si>
  <si>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</si>
  <si>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</si>
  <si>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</si>
  <si>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</si>
  <si>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</si>
  <si>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</si>
  <si>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</si>
  <si>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</si>
  <si>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</si>
  <si>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</si>
  <si>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</si>
  <si>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</si>
  <si>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</si>
  <si>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</si>
  <si>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</si>
  <si>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</si>
  <si>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</si>
  <si>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</si>
  <si>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</si>
  <si>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</si>
  <si>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</si>
  <si>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</si>
  <si>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</si>
  <si>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</si>
  <si>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</si>
  <si>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</si>
  <si>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</si>
  <si>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</si>
  <si>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</si>
  <si>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</si>
  <si>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</si>
  <si>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</si>
  <si>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</si>
  <si>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</si>
  <si>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</si>
  <si>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</si>
  <si>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</si>
  <si>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</si>
  <si>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</si>
  <si>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</si>
  <si>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</si>
  <si>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</si>
  <si>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</si>
  <si>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</si>
  <si>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</si>
  <si>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</si>
  <si>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</si>
  <si>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</si>
  <si>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</si>
  <si>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</si>
  <si>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</si>
  <si>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</si>
  <si>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</si>
  <si>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</si>
  <si>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</si>
  <si>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</si>
  <si>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</si>
  <si>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</si>
  <si>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</si>
  <si>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</si>
  <si>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</si>
  <si>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</si>
  <si>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</si>
  <si>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</si>
  <si>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</si>
  <si>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</si>
  <si>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</si>
  <si>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</si>
  <si>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</si>
  <si>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</si>
  <si>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</si>
  <si>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</si>
  <si>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</si>
  <si>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</si>
  <si>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</si>
  <si>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</si>
  <si>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</si>
  <si>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</si>
  <si>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</si>
  <si>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</si>
  <si>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</si>
  <si>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</si>
  <si>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</si>
  <si>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</si>
  <si>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</si>
  <si>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</si>
  <si>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</si>
  <si>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</si>
  <si>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</si>
  <si>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</si>
  <si>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</si>
  <si>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</si>
  <si>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</si>
  <si>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</si>
  <si>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</si>
  <si>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</si>
  <si>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</si>
  <si>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</si>
  <si>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</si>
  <si>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</si>
  <si>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</si>
  <si>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</si>
  <si>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</si>
  <si>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</si>
  <si>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</si>
  <si>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</si>
  <si>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</si>
  <si>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</si>
  <si>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</si>
  <si>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</si>
  <si>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</si>
  <si>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</si>
  <si>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</si>
  <si>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</si>
  <si>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</si>
  <si>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</si>
  <si>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</si>
  <si>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</si>
  <si>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</si>
  <si>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</si>
  <si>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</si>
  <si>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</si>
  <si>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</si>
  <si>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</si>
  <si>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</si>
  <si>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</si>
  <si>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</si>
  <si>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</si>
  <si>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</si>
  <si>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</si>
  <si>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</si>
  <si>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</si>
  <si>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</si>
  <si>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</si>
  <si>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</si>
  <si>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</si>
  <si>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</si>
  <si>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</si>
  <si>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</si>
  <si>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</si>
  <si>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</si>
  <si>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</si>
  <si>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</si>
  <si>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</si>
  <si>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</si>
  <si>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</si>
  <si>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</si>
  <si>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</si>
  <si>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</si>
  <si>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</si>
  <si>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</si>
  <si>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</si>
  <si>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</si>
  <si>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</si>
  <si>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</si>
  <si>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</si>
  <si>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</si>
  <si>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</si>
  <si>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</si>
  <si>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</si>
  <si>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</si>
  <si>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</si>
  <si>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</si>
  <si>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</si>
  <si>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</si>
  <si>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</si>
  <si>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</si>
  <si>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</si>
  <si>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</si>
  <si>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</si>
  <si>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</si>
  <si>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</si>
  <si>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</si>
  <si>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</si>
  <si>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</si>
  <si>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</si>
  <si>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</si>
  <si>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</si>
  <si>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</si>
  <si>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</si>
  <si>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</si>
  <si>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</si>
  <si>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</si>
  <si>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</si>
  <si>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</si>
  <si>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</si>
  <si>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</si>
  <si>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</si>
  <si>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</si>
  <si>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</si>
  <si>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</si>
  <si>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</si>
  <si>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</si>
  <si>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</si>
  <si>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</si>
  <si>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</si>
  <si>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</si>
  <si>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</si>
  <si>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</si>
  <si>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</si>
  <si>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</si>
  <si>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</si>
  <si>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</si>
  <si>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</si>
  <si>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</si>
  <si>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</si>
  <si>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</si>
  <si>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</si>
  <si>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</si>
  <si>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</si>
  <si>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</si>
  <si>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</si>
  <si>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</si>
  <si>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</si>
  <si>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</si>
  <si>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</si>
  <si>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</si>
  <si>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</si>
  <si>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</si>
  <si>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</si>
  <si>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</si>
  <si>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</si>
  <si>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</si>
  <si>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</si>
  <si>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</si>
  <si>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</si>
  <si>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</si>
  <si>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</si>
  <si>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</si>
  <si>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</si>
  <si>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</si>
  <si>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</si>
  <si>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</si>
  <si>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</si>
  <si>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</si>
  <si>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</si>
  <si>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</si>
  <si>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</si>
  <si>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</si>
  <si>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</si>
  <si>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</si>
  <si>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</si>
  <si>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</si>
  <si>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</si>
  <si>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</si>
  <si>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</si>
  <si>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</si>
  <si>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</si>
  <si>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</si>
  <si>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</si>
  <si>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</si>
  <si>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</si>
  <si>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</si>
  <si>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</si>
  <si>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</si>
  <si>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</si>
  <si>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</si>
  <si>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</si>
  <si>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</si>
  <si>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</si>
  <si>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</si>
  <si>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</si>
  <si>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</si>
  <si>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</si>
  <si>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</si>
  <si>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</si>
  <si>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</si>
  <si>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</si>
  <si>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</si>
  <si>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</si>
  <si>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</si>
  <si>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</si>
  <si>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</si>
  <si>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</si>
  <si>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</si>
  <si>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</si>
  <si>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</si>
  <si>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</si>
  <si>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</si>
  <si>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</si>
  <si>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</si>
  <si>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</si>
  <si>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</si>
  <si>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</si>
  <si>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</si>
  <si>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</si>
  <si>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</si>
  <si>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</si>
  <si>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</si>
  <si>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</si>
  <si>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</si>
  <si>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</si>
  <si>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</si>
  <si>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</si>
  <si>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</si>
  <si>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</si>
  <si>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</si>
  <si>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</si>
  <si>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</si>
  <si>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</si>
  <si>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</si>
  <si>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</si>
  <si>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</si>
  <si>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</si>
  <si>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</si>
  <si>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</si>
  <si>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</si>
  <si>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</si>
  <si>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</si>
  <si>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</si>
  <si>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</si>
  <si>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</si>
  <si>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</si>
  <si>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</si>
  <si>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</si>
  <si>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</si>
  <si>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</si>
  <si>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</si>
  <si>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</si>
  <si>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</si>
  <si>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</si>
  <si>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</si>
  <si>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</si>
  <si>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</si>
  <si>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</si>
  <si>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</si>
  <si>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</si>
  <si>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</si>
  <si>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</si>
  <si>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</si>
  <si>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</si>
  <si>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</si>
  <si>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</si>
  <si>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</si>
  <si>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</si>
  <si>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</si>
  <si>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</si>
  <si>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</si>
  <si>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</si>
  <si>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</si>
  <si>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</si>
  <si>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</si>
  <si>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</si>
  <si>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</si>
  <si>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</si>
  <si>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</si>
  <si>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</si>
  <si>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</si>
  <si>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</si>
  <si>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</si>
  <si>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</si>
  <si>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</si>
  <si>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</si>
  <si>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</si>
  <si>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</si>
  <si>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</si>
  <si>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</si>
  <si>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</si>
  <si>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</si>
  <si>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</si>
  <si>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</si>
  <si>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</si>
  <si>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</si>
  <si>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</si>
  <si>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</si>
  <si>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</si>
  <si>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</si>
  <si>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</si>
  <si>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</si>
  <si>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</si>
  <si>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</si>
  <si>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</si>
  <si>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</si>
  <si>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</si>
  <si>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</si>
  <si>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</si>
  <si>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</si>
  <si>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</si>
  <si>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</si>
  <si>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</si>
  <si>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</si>
  <si>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</si>
  <si>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</si>
  <si>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</si>
  <si>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</si>
  <si>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</si>
  <si>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</si>
  <si>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</si>
  <si>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</si>
  <si>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</si>
  <si>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</si>
  <si>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</si>
  <si>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</si>
  <si>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</si>
  <si>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</si>
  <si>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</si>
  <si>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</si>
  <si>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</si>
  <si>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</si>
  <si>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</si>
  <si>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</si>
  <si>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</si>
  <si>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</si>
  <si>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</si>
  <si>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</si>
  <si>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</si>
  <si>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</si>
  <si>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</si>
  <si>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</si>
  <si>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</si>
  <si>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</si>
  <si>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</si>
  <si>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</si>
  <si>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</si>
  <si>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</si>
  <si>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</si>
  <si>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</si>
  <si>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</si>
  <si>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</si>
  <si>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</si>
  <si>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</si>
  <si>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</si>
  <si>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</si>
  <si>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</si>
  <si>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</si>
  <si>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</si>
  <si>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</si>
  <si>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</si>
  <si>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</si>
  <si>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</si>
  <si>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</si>
  <si>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</si>
  <si>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</si>
  <si>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</si>
  <si>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</si>
  <si>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</si>
  <si>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</si>
  <si>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</si>
  <si>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</si>
  <si>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</si>
  <si>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</si>
  <si>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</si>
  <si>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</si>
  <si>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</si>
  <si>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</si>
  <si>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</si>
  <si>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</si>
  <si>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</si>
  <si>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</si>
  <si>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</si>
  <si>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</si>
  <si>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</si>
  <si>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</si>
  <si>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</si>
  <si>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</si>
  <si>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</si>
  <si>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</si>
  <si>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</si>
  <si>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</si>
  <si>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</si>
  <si>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</si>
  <si>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</si>
  <si>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</si>
  <si>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</si>
  <si>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</si>
  <si>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</si>
  <si>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</si>
  <si>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</si>
  <si>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</si>
  <si>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</si>
  <si>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</si>
  <si>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</si>
  <si>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</si>
  <si>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</si>
  <si>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</si>
  <si>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</si>
  <si>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</si>
  <si>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</si>
  <si>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</si>
  <si>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</si>
  <si>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</si>
  <si>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</si>
  <si>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</si>
  <si>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</si>
  <si>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</si>
  <si>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</si>
  <si>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</si>
  <si>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</si>
  <si>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</si>
  <si>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</si>
  <si>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</si>
  <si>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</si>
  <si>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</si>
  <si>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</si>
  <si>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</si>
  <si>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</si>
  <si>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</si>
  <si>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</si>
  <si>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</si>
  <si>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</si>
  <si>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</si>
  <si>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</si>
  <si>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</si>
  <si>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</si>
  <si>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</si>
  <si>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</si>
  <si>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</si>
  <si>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</si>
  <si>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</si>
  <si>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</si>
  <si>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</si>
  <si>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</si>
  <si>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</si>
  <si>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</si>
  <si>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</si>
  <si>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</si>
  <si>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</si>
  <si>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</si>
  <si>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</si>
  <si>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</si>
  <si>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</si>
  <si>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</si>
  <si>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</si>
  <si>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</si>
  <si>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</si>
  <si>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</si>
  <si>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</si>
  <si>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</si>
  <si>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</si>
  <si>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</si>
  <si>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</si>
  <si>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</si>
  <si>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</si>
  <si>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</si>
  <si>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</si>
  <si>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</si>
  <si>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</si>
  <si>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</si>
  <si>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</si>
  <si>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</si>
  <si>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</si>
  <si>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</si>
  <si>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</si>
  <si>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</si>
  <si>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</si>
  <si>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</si>
  <si>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</si>
  <si>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</si>
  <si>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</si>
  <si>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</si>
  <si>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</si>
  <si>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</si>
  <si>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</si>
  <si>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</si>
  <si>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</si>
  <si>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</si>
  <si>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</si>
  <si>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</si>
  <si>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</si>
  <si>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</si>
  <si>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</si>
  <si>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</si>
  <si>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</si>
  <si>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</si>
  <si>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</si>
  <si>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</si>
  <si>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</si>
  <si>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</si>
  <si>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</si>
  <si>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</si>
  <si>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</si>
  <si>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</si>
  <si>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</si>
  <si>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</si>
  <si>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</si>
  <si>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</si>
  <si>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</si>
  <si>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</si>
  <si>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</si>
  <si>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</si>
  <si>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</si>
  <si>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</si>
  <si>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</si>
  <si>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</si>
  <si>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</si>
  <si>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</si>
  <si>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</si>
  <si>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</si>
  <si>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</si>
  <si>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</si>
  <si>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</si>
  <si>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</si>
  <si>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</si>
  <si>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</si>
  <si>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</si>
  <si>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</si>
  <si>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</si>
  <si>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</si>
  <si>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</si>
  <si>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</si>
  <si>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</si>
  <si>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</si>
  <si>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</si>
  <si>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</si>
  <si>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</si>
  <si>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</si>
  <si>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</si>
  <si>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</si>
  <si>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</si>
  <si>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</si>
  <si>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</si>
  <si>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</si>
  <si>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</si>
  <si>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</si>
  <si>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</si>
  <si>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</si>
  <si>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</si>
  <si>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</si>
  <si>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</si>
  <si>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</si>
  <si>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</si>
  <si>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</si>
  <si>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</si>
  <si>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</si>
  <si>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</si>
  <si>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</si>
  <si>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</si>
  <si>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</si>
  <si>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</si>
  <si>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</si>
  <si>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</si>
  <si>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</si>
  <si>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</si>
  <si>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</si>
  <si>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</si>
  <si>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</si>
  <si>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</si>
  <si>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</si>
  <si>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</si>
  <si>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</si>
  <si>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</si>
  <si>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</si>
  <si>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</si>
  <si>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</si>
  <si>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</si>
  <si>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</si>
  <si>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</si>
  <si>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</si>
  <si>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</si>
  <si>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</si>
  <si>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</si>
  <si>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</si>
  <si>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</si>
  <si>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</si>
  <si>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</si>
  <si>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</si>
  <si>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</si>
  <si>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</si>
  <si>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</si>
  <si>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</si>
  <si>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</si>
  <si>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</si>
  <si>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</si>
  <si>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</si>
  <si>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</si>
  <si>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</si>
  <si>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</si>
  <si>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</si>
  <si>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</si>
  <si>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</si>
  <si>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</si>
  <si>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</si>
  <si>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</si>
  <si>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</si>
  <si>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</si>
  <si>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</si>
  <si>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</si>
  <si>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</si>
  <si>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</si>
  <si>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</si>
  <si>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</si>
  <si>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</si>
  <si>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</si>
  <si>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</si>
  <si>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</si>
  <si>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</si>
  <si>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</si>
  <si>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</si>
  <si>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</si>
  <si>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</si>
  <si>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</si>
  <si>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</si>
  <si>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</si>
  <si>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</si>
  <si>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</si>
  <si>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</si>
  <si>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</si>
  <si>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</si>
  <si>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</si>
  <si>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</si>
  <si>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</si>
  <si>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</si>
  <si>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</si>
  <si>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</si>
  <si>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</si>
  <si>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</si>
  <si>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</si>
  <si>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</si>
  <si>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</si>
  <si>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</si>
  <si>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</si>
  <si>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</si>
  <si>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</si>
  <si>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</si>
  <si>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</si>
  <si>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</si>
  <si>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</si>
  <si>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</si>
  <si>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</si>
  <si>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</si>
  <si>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</si>
  <si>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</si>
  <si>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</si>
  <si>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</si>
  <si>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</si>
  <si>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</si>
  <si>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</si>
  <si>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</si>
  <si>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</si>
  <si>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</si>
  <si>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</si>
  <si>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</si>
  <si>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</si>
  <si>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</si>
  <si>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</si>
  <si>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</si>
  <si>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</si>
  <si>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</si>
  <si>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</si>
  <si>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</si>
  <si>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</si>
  <si>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</si>
  <si>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</si>
  <si>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</si>
  <si>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</si>
  <si>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</si>
  <si>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</si>
  <si>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</si>
  <si>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</si>
  <si>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</si>
  <si>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</si>
  <si>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</si>
  <si>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</si>
  <si>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</si>
  <si>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</si>
  <si>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</si>
  <si>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</si>
  <si>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</si>
  <si>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</si>
  <si>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</si>
  <si>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</si>
  <si>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</si>
  <si>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</si>
  <si>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</si>
  <si>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</si>
  <si>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</si>
  <si>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</si>
  <si>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</si>
  <si>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</si>
  <si>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</si>
  <si>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</si>
  <si>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</si>
  <si>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</si>
  <si>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</si>
  <si>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</si>
  <si>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</si>
  <si>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</si>
  <si>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</si>
  <si>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</si>
  <si>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</si>
  <si>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</si>
  <si>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</si>
  <si>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</si>
  <si>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</si>
  <si>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</si>
  <si>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</si>
  <si>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</si>
  <si>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</si>
  <si>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</si>
  <si>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</si>
  <si>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</si>
  <si>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</si>
  <si>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</si>
  <si>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</si>
  <si>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</si>
  <si>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</si>
  <si>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</si>
  <si>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</si>
  <si>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</si>
  <si>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</si>
  <si>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</si>
  <si>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</si>
  <si>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</si>
  <si>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</si>
  <si>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</si>
  <si>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</si>
  <si>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</si>
  <si>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</si>
  <si>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</si>
  <si>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</si>
  <si>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</si>
  <si>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</si>
  <si>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</si>
  <si>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</si>
  <si>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</si>
  <si>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</si>
  <si>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</si>
  <si>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</si>
  <si>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</si>
  <si>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</si>
  <si>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</si>
  <si>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</si>
  <si>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</si>
  <si>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</si>
  <si>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</si>
  <si>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</si>
  <si>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</si>
  <si>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</si>
  <si>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</si>
  <si>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</si>
  <si>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</si>
  <si>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</si>
  <si>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</si>
  <si>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</si>
  <si>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</si>
  <si>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</si>
  <si>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</si>
  <si>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</si>
  <si>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</si>
  <si>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</si>
  <si>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</si>
  <si>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</si>
  <si>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</si>
  <si>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</si>
  <si>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</si>
  <si>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</si>
  <si>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</si>
  <si>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</si>
  <si>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</si>
  <si>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</si>
  <si>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</si>
  <si>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</si>
  <si>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</si>
  <si>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</si>
  <si>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</si>
  <si>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</si>
  <si>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</si>
  <si>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</si>
  <si>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</si>
  <si>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</si>
  <si>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</si>
  <si>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</si>
  <si>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</si>
  <si>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</si>
  <si>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</si>
  <si>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</si>
  <si>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</si>
  <si>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</si>
  <si>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</si>
  <si>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</si>
  <si>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</si>
  <si>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</si>
  <si>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</si>
  <si>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</si>
  <si>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</si>
  <si>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</si>
  <si>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</si>
  <si>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</si>
  <si>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</si>
  <si>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</si>
  <si>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</si>
  <si>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</si>
  <si>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</si>
  <si>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</si>
  <si>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</si>
  <si>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</si>
  <si>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</si>
  <si>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</si>
  <si>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</si>
  <si>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</si>
  <si>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</si>
  <si>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</si>
  <si>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</si>
  <si>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</si>
  <si>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</si>
  <si>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</si>
  <si>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</si>
  <si>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</si>
  <si>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</si>
  <si>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</si>
  <si>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</si>
  <si>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</si>
  <si>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</si>
  <si>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</si>
  <si>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</si>
  <si>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</si>
  <si>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</si>
  <si>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</si>
  <si>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</si>
  <si>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</si>
  <si>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</si>
  <si>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</si>
  <si>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</si>
  <si>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</si>
  <si>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</si>
  <si>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</si>
  <si>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</si>
  <si>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</si>
  <si>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</si>
  <si>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</si>
  <si>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</si>
  <si>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</si>
  <si>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</si>
  <si>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</si>
  <si>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</si>
  <si>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</si>
  <si>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</si>
  <si>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</si>
  <si>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</si>
  <si>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</si>
  <si>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</si>
  <si>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</si>
  <si>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</si>
  <si>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</si>
  <si>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</si>
  <si>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</si>
  <si>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</si>
  <si>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</si>
  <si>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</si>
  <si>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</si>
  <si>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</si>
  <si>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</si>
  <si>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</si>
  <si>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</si>
  <si>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</si>
  <si>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</si>
  <si>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</si>
  <si>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</si>
  <si>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</si>
  <si>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</si>
  <si>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</si>
  <si>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</si>
  <si>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</si>
  <si>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</si>
  <si>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</si>
  <si>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</si>
  <si>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</si>
  <si>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</si>
  <si>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</si>
  <si>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</si>
  <si>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</si>
  <si>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</si>
  <si>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</si>
  <si>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</si>
  <si>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</si>
  <si>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</si>
  <si>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</si>
  <si>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</si>
  <si>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</si>
  <si>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</si>
  <si>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</si>
  <si>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</si>
  <si>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</si>
  <si>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</si>
  <si>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</si>
  <si>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</si>
  <si>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</si>
  <si>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</si>
  <si>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</si>
  <si>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</si>
  <si>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</si>
  <si>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</si>
  <si>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</si>
  <si>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</si>
  <si>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</si>
  <si>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</si>
  <si>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</si>
  <si>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</si>
  <si>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</si>
  <si>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</si>
  <si>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</si>
  <si>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</si>
  <si>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</si>
  <si>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</si>
  <si>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</si>
  <si>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</si>
  <si>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</si>
  <si>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</si>
  <si>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</si>
  <si>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</si>
  <si>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</si>
  <si>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</si>
  <si>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</si>
  <si>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</si>
  <si>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</si>
  <si>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</si>
  <si>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</si>
  <si>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</si>
  <si>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</si>
  <si>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</si>
  <si>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</si>
  <si>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</si>
  <si>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</si>
  <si>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</si>
  <si>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</si>
  <si>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</si>
  <si>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</si>
  <si>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</si>
  <si>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</si>
  <si>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</si>
  <si>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</si>
  <si>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</si>
  <si>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</si>
  <si>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</si>
  <si>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</si>
  <si>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</si>
  <si>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</si>
  <si>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</si>
  <si>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</si>
  <si>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</si>
  <si>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</si>
  <si>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</si>
  <si>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</si>
  <si>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</si>
  <si>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</si>
  <si>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</si>
  <si>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</si>
  <si>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</si>
  <si>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</si>
  <si>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</si>
  <si>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</si>
  <si>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</si>
  <si>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</si>
  <si>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</si>
  <si>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</si>
  <si>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</si>
  <si>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</si>
  <si>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</si>
  <si>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</si>
  <si>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</si>
  <si>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</si>
  <si>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</si>
  <si>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</si>
  <si>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</si>
  <si>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</si>
  <si>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</si>
  <si>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</si>
  <si>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</si>
  <si>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</si>
  <si>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</si>
  <si>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</si>
  <si>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</si>
  <si>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</si>
  <si>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</si>
  <si>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</si>
  <si>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</si>
  <si>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</si>
  <si>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</si>
  <si>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</si>
  <si>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</si>
  <si>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</si>
  <si>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</si>
  <si>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</si>
  <si>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</si>
  <si>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</si>
  <si>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</si>
  <si>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</si>
  <si>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</si>
  <si>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</si>
  <si>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</si>
  <si>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</si>
  <si>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</si>
  <si>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</si>
  <si>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</si>
  <si>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</si>
  <si>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</si>
  <si>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</si>
  <si>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</si>
  <si>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</si>
  <si>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</si>
  <si>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</si>
  <si>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</si>
  <si>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</si>
  <si>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</si>
  <si>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</si>
  <si>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</si>
  <si>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</si>
  <si>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</si>
  <si>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</si>
  <si>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</si>
  <si>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</si>
  <si>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</si>
  <si>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</si>
  <si>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</si>
  <si>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</si>
  <si>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</si>
  <si>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</si>
  <si>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</si>
  <si>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</si>
  <si>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</si>
  <si>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</si>
  <si>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</si>
  <si>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</si>
  <si>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</si>
  <si>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</si>
  <si>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</si>
  <si>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</si>
  <si>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</si>
  <si>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</si>
  <si>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</si>
  <si>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</si>
  <si>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</si>
  <si>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</si>
  <si>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</si>
  <si>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</si>
  <si>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</si>
  <si>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</si>
  <si>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</si>
  <si>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</si>
  <si>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</si>
  <si>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</si>
  <si>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</si>
  <si>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</si>
  <si>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</si>
  <si>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</si>
  <si>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</si>
  <si>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</si>
  <si>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</si>
  <si>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</si>
  <si>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</si>
  <si>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</si>
  <si>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</si>
  <si>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</si>
  <si>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</si>
  <si>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</si>
  <si>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</si>
  <si>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</si>
  <si>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</si>
  <si>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</si>
  <si>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</si>
  <si>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</si>
  <si>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</si>
  <si>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</si>
  <si>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</si>
  <si>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</si>
  <si>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</si>
  <si>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</si>
  <si>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</si>
  <si>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</si>
  <si>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</si>
  <si>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</si>
  <si>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</si>
  <si>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</si>
  <si>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</si>
  <si>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</si>
  <si>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</si>
  <si>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</si>
  <si>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</si>
  <si>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</si>
  <si>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</si>
  <si>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</si>
  <si>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</si>
  <si>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</si>
  <si>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</si>
  <si>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</si>
  <si>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</si>
  <si>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</si>
  <si>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</si>
  <si>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</si>
  <si>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</si>
  <si>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</si>
  <si>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</si>
  <si>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</si>
  <si>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</si>
  <si>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</si>
  <si>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</si>
  <si>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</si>
  <si>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</si>
  <si>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</si>
  <si>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</si>
  <si>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</si>
  <si>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</si>
  <si>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</si>
  <si>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</si>
  <si>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</si>
  <si>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</si>
  <si>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</si>
  <si>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</si>
  <si>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</si>
  <si>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</si>
  <si>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</si>
  <si>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</si>
  <si>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</si>
  <si>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</si>
  <si>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</si>
  <si>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</si>
  <si>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</si>
  <si>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</si>
  <si>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</si>
  <si>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</si>
  <si>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</si>
  <si>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</si>
  <si>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</si>
  <si>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</si>
  <si>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</si>
  <si>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</si>
  <si>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</si>
  <si>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</si>
  <si>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</si>
  <si>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</si>
  <si>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</si>
  <si>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</si>
  <si>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</si>
  <si>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</si>
  <si>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</si>
  <si>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</si>
  <si>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</si>
  <si>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</si>
  <si>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</si>
  <si>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</si>
  <si>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</si>
  <si>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</si>
  <si>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</si>
  <si>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</si>
  <si>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</si>
  <si>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</si>
  <si>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</si>
  <si>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</si>
  <si>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</si>
  <si>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</si>
  <si>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</si>
  <si>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</si>
  <si>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</si>
  <si>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</si>
  <si>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</si>
  <si>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</si>
  <si>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</si>
  <si>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</si>
  <si>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</si>
  <si>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</si>
  <si>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</si>
  <si>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</si>
  <si>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</si>
  <si>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</si>
  <si>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</si>
  <si>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</si>
  <si>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</si>
  <si>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</si>
  <si>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</si>
  <si>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</si>
  <si>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</si>
  <si>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</si>
  <si>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</si>
  <si>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</si>
  <si>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</si>
  <si>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</si>
  <si>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</si>
  <si>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</si>
  <si>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</si>
  <si>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</si>
  <si>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</si>
  <si>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</si>
  <si>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</si>
  <si>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</si>
  <si>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</si>
  <si>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</si>
  <si>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</si>
  <si>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</si>
  <si>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</si>
  <si>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</si>
  <si>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</si>
  <si>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</si>
  <si>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</si>
  <si>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</si>
  <si>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</si>
  <si>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</si>
  <si>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</si>
  <si>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</si>
  <si>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</si>
  <si>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</si>
  <si>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</si>
  <si>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</si>
  <si>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</si>
  <si>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</si>
  <si>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</si>
  <si>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</si>
  <si>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</si>
  <si>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</si>
  <si>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</si>
  <si>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</si>
  <si>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</si>
  <si>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</si>
  <si>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</si>
  <si>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</si>
  <si>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</si>
  <si>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</si>
  <si>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</si>
  <si>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</si>
  <si>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</si>
  <si>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</si>
  <si>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</si>
  <si>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</si>
  <si>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</si>
  <si>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</si>
  <si>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</si>
  <si>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</si>
  <si>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</si>
  <si>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</si>
  <si>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</si>
  <si>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</si>
  <si>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</si>
  <si>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</si>
  <si>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</si>
  <si>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</si>
  <si>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</si>
  <si>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</si>
  <si>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</si>
  <si>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</si>
  <si>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</si>
  <si>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</si>
  <si>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</si>
  <si>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</si>
  <si>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</si>
  <si>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</si>
  <si>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</si>
  <si>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</si>
  <si>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</si>
  <si>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</si>
  <si>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</si>
  <si>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</si>
  <si>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</si>
  <si>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</si>
  <si>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</si>
  <si>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</si>
  <si>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</si>
  <si>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</si>
  <si>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</si>
  <si>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</si>
  <si>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</si>
  <si>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</si>
  <si>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</si>
  <si>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</si>
  <si>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</si>
  <si>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</si>
  <si>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</si>
  <si>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</si>
  <si>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</si>
  <si>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</si>
  <si>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</si>
  <si>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</si>
  <si>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</si>
  <si>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</si>
  <si>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</si>
  <si>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</si>
  <si>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</si>
  <si>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</si>
  <si>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</si>
  <si>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</si>
  <si>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</si>
  <si>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</si>
  <si>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</si>
  <si>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</si>
  <si>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</si>
  <si>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</si>
  <si>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</si>
  <si>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</si>
  <si>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</si>
  <si>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</si>
  <si>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</si>
  <si>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</si>
  <si>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</si>
  <si>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</si>
  <si>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</si>
  <si>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</si>
  <si>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</si>
  <si>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</si>
  <si>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</si>
  <si>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</si>
  <si>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</si>
  <si>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</si>
  <si>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</si>
  <si>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</si>
  <si>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</si>
  <si>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</si>
  <si>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</si>
  <si>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</si>
  <si>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</si>
  <si>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</si>
  <si>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</si>
  <si>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</si>
  <si>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</si>
  <si>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</si>
  <si>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</si>
  <si>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</si>
  <si>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</si>
  <si>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</si>
  <si>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</si>
  <si>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</si>
  <si>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</si>
  <si>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</si>
  <si>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</si>
  <si>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</si>
  <si>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</si>
  <si>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</si>
  <si>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</si>
  <si>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</si>
  <si>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</si>
  <si>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</si>
  <si>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</si>
  <si>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</si>
  <si>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</si>
  <si>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</si>
  <si>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</si>
  <si>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</si>
  <si>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</si>
  <si>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</si>
  <si>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</si>
  <si>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</si>
  <si>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</si>
  <si>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</si>
  <si>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</si>
  <si>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</si>
  <si>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</si>
  <si>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</si>
  <si>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</si>
  <si>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</si>
  <si>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</si>
  <si>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</si>
  <si>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</si>
  <si>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</si>
  <si>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</si>
  <si>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</si>
  <si>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</si>
  <si>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</si>
  <si>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</si>
  <si>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</si>
  <si>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</si>
  <si>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</si>
  <si>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</si>
  <si>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</si>
  <si>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</si>
  <si>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</si>
  <si>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</si>
  <si>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</si>
  <si>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</si>
  <si>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</si>
  <si>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</si>
  <si>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</si>
  <si>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</si>
  <si>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</si>
  <si>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</si>
  <si>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</si>
  <si>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</si>
  <si>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</si>
  <si>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</si>
  <si>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</si>
  <si>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</si>
  <si>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</si>
  <si>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</si>
  <si>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</si>
  <si>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</si>
  <si>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</si>
  <si>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</si>
  <si>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</si>
  <si>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</si>
  <si>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</si>
  <si>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</si>
  <si>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</si>
  <si>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</si>
  <si>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</si>
  <si>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</si>
  <si>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</si>
  <si>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</si>
  <si>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</si>
  <si>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</si>
  <si>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</si>
  <si>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</si>
  <si>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</si>
  <si>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</si>
  <si>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</si>
  <si>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</si>
  <si>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</si>
  <si>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</si>
  <si>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</si>
  <si>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</si>
  <si>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</si>
  <si>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</si>
  <si>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</si>
  <si>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</si>
  <si>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</si>
  <si>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</si>
  <si>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</si>
  <si>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</si>
  <si>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</si>
  <si>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</si>
  <si>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</si>
  <si>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</si>
  <si>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</si>
  <si>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</si>
  <si>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</si>
  <si>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</si>
  <si>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</si>
  <si>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</si>
  <si>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</si>
  <si>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</si>
  <si>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</si>
  <si>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</si>
  <si>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</si>
  <si>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</si>
  <si>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</si>
  <si>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</si>
  <si>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</si>
  <si>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</si>
  <si>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</si>
  <si>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</si>
  <si>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</si>
  <si>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</si>
  <si>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</si>
  <si>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</si>
  <si>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</si>
  <si>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</si>
  <si>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</si>
  <si>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</si>
  <si>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</si>
  <si>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</si>
  <si>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</si>
  <si>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</si>
  <si>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</si>
  <si>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</si>
  <si>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</si>
  <si>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</si>
  <si>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</si>
  <si>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</si>
  <si>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</si>
  <si>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</si>
  <si>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</si>
  <si>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</si>
  <si>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</si>
  <si>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</si>
  <si>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</si>
  <si>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</si>
  <si>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</si>
  <si>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</si>
  <si>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</si>
  <si>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</si>
  <si>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</si>
  <si>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</si>
  <si>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</si>
  <si>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</si>
  <si>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</si>
  <si>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</si>
  <si>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</si>
  <si>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</si>
  <si>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</si>
  <si>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</si>
  <si>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</si>
  <si>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</si>
  <si>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</si>
  <si>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</si>
  <si>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</si>
  <si>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</si>
  <si>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</si>
  <si>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</si>
  <si>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</si>
  <si>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</si>
  <si>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</si>
  <si>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</si>
  <si>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</si>
  <si>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</si>
  <si>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</si>
  <si>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</si>
  <si>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</si>
  <si>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</si>
  <si>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</si>
  <si>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</si>
  <si>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</si>
  <si>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</si>
  <si>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</si>
  <si>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</si>
  <si>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</si>
  <si>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</si>
  <si>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</si>
  <si>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</si>
  <si>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</si>
  <si>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</si>
  <si>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</si>
  <si>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</si>
  <si>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</si>
  <si>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</si>
  <si>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</si>
  <si>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</si>
  <si>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</si>
  <si>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</si>
  <si>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</si>
  <si>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</si>
  <si>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</si>
  <si>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</si>
  <si>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</si>
  <si>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</si>
  <si>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</si>
  <si>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</si>
  <si>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</si>
  <si>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</si>
  <si>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</si>
  <si>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</si>
  <si>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</si>
  <si>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</si>
  <si>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</si>
  <si>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</si>
  <si>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</si>
  <si>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</si>
  <si>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</si>
  <si>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</si>
  <si>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</si>
  <si>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</si>
  <si>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</si>
  <si>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</si>
  <si>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</si>
  <si>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</si>
  <si>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</si>
  <si>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</si>
  <si>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</si>
  <si>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</si>
  <si>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</si>
  <si>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</si>
  <si>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</si>
  <si>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</si>
  <si>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</si>
  <si>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</si>
  <si>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</si>
  <si>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</si>
  <si>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</si>
  <si>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</si>
  <si>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</si>
  <si>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</si>
  <si>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</si>
  <si>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</si>
  <si>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</si>
  <si>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</si>
  <si>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</si>
  <si>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</si>
  <si>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</si>
  <si>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</si>
  <si>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</si>
  <si>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</si>
  <si>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</si>
  <si>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</si>
  <si>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</si>
  <si>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</si>
  <si>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</si>
  <si>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</si>
  <si>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</si>
  <si>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</si>
  <si>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</si>
  <si>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</si>
  <si>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</si>
  <si>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</si>
  <si>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</si>
  <si>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</si>
  <si>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</si>
  <si>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</si>
  <si>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</si>
  <si>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</si>
  <si>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</si>
  <si>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</si>
  <si>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</si>
  <si>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</si>
  <si>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</si>
  <si>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</si>
  <si>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</si>
  <si>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</si>
  <si>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</si>
  <si>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</si>
  <si>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</si>
  <si>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</si>
  <si>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</si>
  <si>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</si>
  <si>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</si>
  <si>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</si>
  <si>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</si>
  <si>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</si>
  <si>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</si>
  <si>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</si>
  <si>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</si>
  <si>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</si>
  <si>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</si>
  <si>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</si>
  <si>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</si>
  <si>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</si>
  <si>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</si>
  <si>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</si>
  <si>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</si>
  <si>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</si>
  <si>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</si>
  <si>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</si>
  <si>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</si>
  <si>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</si>
  <si>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</si>
  <si>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</si>
  <si>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</si>
  <si>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</si>
  <si>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</si>
  <si>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</si>
  <si>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</si>
  <si>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</si>
  <si>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</si>
  <si>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</si>
  <si>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</si>
  <si>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</si>
  <si>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</si>
  <si>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</si>
  <si>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</si>
  <si>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</si>
  <si>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</si>
  <si>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</si>
  <si>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</si>
  <si>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</si>
  <si>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</si>
  <si>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</si>
  <si>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</si>
  <si>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</si>
  <si>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</si>
  <si>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</si>
  <si>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</si>
  <si>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</si>
  <si>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</si>
  <si>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</si>
  <si>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</si>
  <si>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</si>
  <si>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</si>
  <si>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</si>
  <si>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</si>
  <si>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</si>
  <si>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</si>
  <si>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</si>
  <si>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</si>
  <si>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</si>
  <si>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</si>
  <si>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</si>
  <si>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</si>
  <si>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</si>
  <si>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</si>
  <si>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</si>
  <si>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</si>
  <si>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</si>
  <si>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</si>
  <si>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</si>
  <si>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</si>
  <si>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</si>
  <si>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</si>
  <si>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</si>
  <si>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</si>
  <si>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</si>
  <si>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</si>
  <si>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</si>
  <si>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</si>
  <si>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</si>
  <si>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</si>
  <si>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</si>
  <si>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</si>
  <si>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</si>
  <si>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</si>
  <si>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</si>
  <si>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</si>
  <si>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</si>
  <si>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</si>
  <si>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</si>
  <si>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</si>
  <si>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</si>
  <si>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</si>
  <si>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</si>
  <si>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</si>
  <si>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</si>
  <si>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</si>
  <si>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</si>
  <si>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</si>
  <si>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</si>
  <si>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</si>
  <si>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</si>
  <si>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</si>
  <si>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</si>
  <si>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</si>
  <si>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</si>
  <si>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</si>
  <si>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</si>
  <si>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</si>
  <si>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</si>
  <si>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</si>
  <si>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</si>
  <si>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</si>
  <si>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</si>
  <si>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</si>
  <si>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</si>
  <si>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</si>
  <si>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</si>
  <si>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</si>
  <si>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</si>
  <si>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</si>
  <si>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</si>
  <si>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</si>
  <si>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</si>
  <si>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</si>
  <si>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</si>
  <si>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</si>
  <si>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</si>
  <si>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</si>
  <si>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</si>
  <si>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</si>
  <si>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</si>
  <si>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</si>
  <si>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</si>
  <si>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</si>
  <si>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</si>
  <si>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</si>
  <si>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</si>
  <si>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</si>
  <si>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</si>
  <si>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</si>
  <si>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</si>
  <si>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</si>
  <si>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</si>
  <si>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</si>
  <si>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</si>
  <si>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</si>
  <si>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</si>
  <si>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</si>
  <si>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</si>
  <si>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</si>
  <si>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</si>
  <si>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</si>
  <si>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</si>
  <si>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</si>
  <si>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</si>
  <si>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</si>
  <si>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</si>
  <si>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</si>
  <si>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</si>
  <si>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</si>
  <si>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</si>
  <si>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</si>
  <si>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</si>
  <si>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</si>
  <si>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</si>
  <si>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</si>
  <si>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</si>
  <si>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</si>
  <si>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</si>
  <si>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</si>
  <si>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</si>
  <si>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</si>
  <si>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</si>
  <si>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</si>
  <si>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</si>
  <si>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</si>
  <si>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</si>
  <si>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</si>
  <si>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</si>
  <si>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</si>
  <si>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</si>
  <si>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</si>
  <si>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</si>
  <si>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</si>
  <si>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</si>
  <si>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</si>
  <si>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</si>
  <si>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</si>
  <si>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</si>
  <si>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</si>
  <si>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</si>
  <si>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</si>
  <si>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</si>
  <si>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</si>
  <si>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</si>
  <si>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</si>
  <si>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</si>
  <si>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</si>
  <si>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</si>
  <si>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</si>
  <si>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</si>
  <si>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</si>
  <si>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</si>
  <si>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</si>
  <si>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</si>
  <si>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</si>
  <si>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</si>
  <si>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</si>
  <si>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</si>
  <si>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</si>
  <si>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</si>
  <si>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</si>
  <si>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</si>
  <si>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</si>
  <si>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</si>
  <si>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</si>
  <si>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</si>
  <si>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</si>
  <si>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</si>
  <si>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</si>
  <si>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</si>
  <si>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</si>
  <si>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</si>
  <si>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</si>
  <si>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</si>
  <si>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</si>
  <si>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</si>
  <si>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</si>
  <si>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</si>
  <si>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</si>
  <si>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</si>
  <si>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</si>
  <si>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</si>
  <si>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</si>
  <si>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</si>
  <si>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</si>
  <si>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</si>
  <si>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</si>
  <si>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</si>
  <si>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</si>
  <si>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</si>
  <si>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</si>
  <si>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</si>
  <si>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</si>
  <si>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</si>
  <si>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</si>
  <si>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</si>
  <si>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</si>
  <si>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</si>
  <si>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</si>
  <si>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</si>
  <si>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</si>
  <si>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</si>
  <si>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</si>
  <si>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</si>
  <si>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</si>
  <si>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</si>
  <si>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</si>
  <si>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</si>
  <si>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</si>
  <si>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</si>
  <si>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</si>
  <si>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</si>
  <si>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</si>
  <si>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</si>
  <si>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</si>
  <si>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</si>
  <si>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</si>
  <si>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</si>
  <si>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</si>
  <si>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</si>
  <si>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</si>
  <si>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</si>
  <si>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</si>
  <si>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</si>
  <si>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</si>
  <si>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</si>
  <si>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</si>
  <si>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</si>
  <si>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</si>
  <si>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</si>
  <si>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</si>
  <si>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</si>
  <si>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</si>
  <si>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</si>
  <si>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</si>
  <si>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</si>
  <si>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</si>
  <si>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</si>
  <si>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</si>
  <si>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</si>
  <si>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</si>
  <si>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</si>
  <si>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</si>
  <si>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</si>
  <si>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</si>
  <si>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</si>
  <si>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</si>
  <si>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</si>
  <si>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</si>
  <si>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</si>
  <si>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</si>
  <si>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</si>
  <si>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</si>
  <si>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</si>
  <si>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</si>
  <si>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</si>
  <si>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</si>
  <si>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</si>
  <si>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</si>
  <si>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</si>
  <si>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</si>
  <si>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</si>
  <si>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</si>
  <si>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</si>
  <si>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</si>
  <si>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</si>
  <si>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</si>
  <si>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</si>
  <si>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</si>
  <si>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</si>
  <si>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</si>
  <si>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</si>
  <si>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</si>
  <si>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</si>
  <si>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</si>
  <si>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</si>
  <si>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</si>
  <si>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</si>
  <si>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</si>
  <si>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</si>
  <si>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</si>
  <si>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</si>
  <si>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</si>
  <si>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</si>
  <si>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</si>
  <si>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</si>
  <si>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</si>
  <si>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</si>
  <si>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</si>
  <si>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</si>
  <si>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</si>
  <si>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</si>
  <si>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</si>
  <si>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</si>
  <si>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</si>
  <si>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</si>
  <si>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</si>
  <si>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</si>
  <si>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</si>
  <si>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</si>
  <si>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</si>
  <si>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</si>
  <si>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</si>
  <si>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</si>
  <si>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</si>
  <si>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</si>
  <si>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</si>
  <si>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</si>
  <si>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</si>
  <si>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</si>
  <si>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</si>
  <si>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</si>
  <si>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</si>
  <si>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</si>
  <si>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</si>
  <si>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</si>
  <si>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</si>
  <si>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</si>
  <si>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</si>
  <si>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</si>
  <si>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</si>
  <si>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</si>
  <si>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</si>
  <si>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</si>
  <si>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</si>
  <si>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</si>
  <si>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</si>
  <si>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</si>
  <si>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</si>
  <si>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</si>
  <si>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</si>
  <si>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</si>
  <si>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</si>
  <si>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</si>
  <si>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</si>
  <si>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</si>
  <si>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</si>
  <si>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</si>
  <si>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</si>
  <si>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</si>
  <si>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</si>
  <si>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</si>
  <si>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</si>
  <si>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</si>
  <si>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</si>
  <si>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</si>
  <si>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</si>
  <si>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</si>
  <si>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</si>
  <si>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</si>
  <si>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</si>
  <si>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</si>
  <si>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</si>
  <si>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</si>
  <si>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</si>
  <si>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</si>
  <si>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</si>
  <si>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</si>
  <si>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</si>
  <si>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</si>
  <si>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</si>
  <si>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</si>
  <si>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</si>
  <si>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</si>
  <si>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</si>
  <si>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</si>
  <si>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</si>
  <si>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</si>
  <si>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</si>
  <si>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</si>
  <si>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</si>
  <si>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</si>
  <si>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</si>
  <si>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</si>
  <si>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</si>
  <si>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</si>
  <si>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</si>
  <si>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</si>
  <si>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</si>
  <si>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</si>
  <si>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</si>
  <si>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</si>
  <si>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</si>
  <si>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</si>
  <si>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</si>
  <si>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</si>
  <si>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</si>
  <si>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</si>
  <si>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</si>
  <si>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</si>
  <si>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</si>
  <si>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</si>
  <si>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</si>
  <si>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</si>
  <si>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</si>
  <si>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</si>
  <si>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</si>
  <si>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</si>
  <si>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</si>
  <si>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</si>
  <si>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</si>
  <si>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</si>
  <si>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</si>
  <si>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</si>
  <si>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</si>
  <si>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</si>
  <si>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</si>
  <si>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</si>
  <si>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</si>
  <si>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</si>
  <si>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</si>
  <si>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</si>
  <si>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</si>
  <si>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</si>
  <si>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</si>
  <si>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</si>
  <si>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</si>
  <si>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</si>
  <si>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</si>
  <si>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</si>
  <si>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</si>
  <si>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</si>
  <si>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</si>
  <si>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</si>
  <si>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</si>
  <si>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</si>
  <si>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</si>
  <si>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</si>
  <si>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</si>
  <si>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</si>
  <si>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</si>
  <si>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</si>
  <si>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</si>
  <si>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</si>
  <si>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</si>
  <si>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</si>
  <si>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</si>
  <si>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</si>
  <si>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</si>
  <si>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</si>
  <si>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</si>
  <si>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</si>
  <si>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</si>
  <si>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</si>
  <si>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</si>
  <si>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</si>
  <si>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</si>
  <si>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</si>
  <si>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</si>
  <si>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</si>
  <si>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</si>
  <si>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</si>
  <si>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</si>
  <si>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</si>
  <si>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</si>
  <si>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</si>
  <si>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</si>
  <si>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</si>
  <si>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</si>
  <si>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</si>
  <si>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</si>
  <si>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</si>
  <si>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</si>
  <si>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</si>
  <si>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</si>
  <si>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</si>
  <si>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</si>
  <si>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</si>
  <si>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</si>
  <si>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</si>
  <si>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</si>
  <si>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</si>
  <si>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</si>
  <si>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</si>
  <si>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</si>
  <si>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</si>
  <si>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</si>
  <si>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</si>
  <si>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</si>
  <si>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</si>
  <si>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</si>
  <si>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</si>
  <si>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</si>
  <si>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</si>
  <si>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</si>
  <si>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</si>
  <si>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</si>
  <si>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</si>
  <si>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</si>
  <si>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</si>
  <si>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</si>
  <si>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</si>
  <si>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</si>
  <si>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</si>
  <si>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</si>
  <si>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</si>
  <si>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</si>
  <si>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</si>
  <si>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</si>
  <si>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</si>
  <si>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</si>
  <si>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</si>
  <si>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</si>
  <si>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</si>
  <si>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</si>
  <si>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</si>
  <si>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</si>
  <si>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</si>
  <si>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</si>
  <si>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</si>
  <si>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</si>
  <si>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</si>
  <si>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</si>
  <si>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</si>
  <si>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</si>
  <si>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</si>
  <si>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</si>
  <si>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</si>
  <si>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</si>
  <si>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</si>
  <si>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</si>
  <si>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</si>
  <si>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</si>
  <si>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</si>
  <si>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</si>
  <si>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</si>
  <si>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</si>
  <si>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</si>
  <si>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</si>
  <si>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</si>
  <si>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</si>
  <si>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</si>
  <si>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</si>
  <si>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</si>
  <si>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</si>
  <si>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</si>
  <si>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</si>
  <si>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</si>
  <si>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</si>
  <si>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</si>
  <si>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</si>
  <si>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</si>
  <si>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</si>
  <si>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</si>
  <si>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</si>
  <si>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</si>
  <si>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</si>
  <si>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</si>
  <si>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</si>
  <si>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</si>
  <si>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</si>
  <si>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</si>
  <si>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</si>
  <si>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</si>
  <si>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</si>
  <si>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</si>
  <si>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</si>
  <si>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</si>
  <si>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</si>
  <si>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</si>
  <si>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</si>
  <si>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</si>
  <si>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</si>
  <si>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</si>
  <si>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</si>
  <si>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</si>
  <si>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</si>
  <si>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</si>
  <si>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</si>
  <si>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</si>
  <si>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</si>
  <si>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</si>
  <si>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</si>
  <si>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</si>
  <si>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</si>
  <si>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</si>
  <si>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</si>
  <si>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</si>
  <si>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</si>
  <si>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</si>
  <si>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</si>
  <si>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</si>
  <si>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</si>
  <si>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</si>
  <si>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</si>
  <si>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</si>
  <si>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</si>
  <si>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</si>
  <si>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</si>
  <si>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</si>
  <si>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</si>
  <si>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</si>
  <si>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</si>
  <si>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</si>
  <si>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</si>
  <si>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</si>
  <si>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</si>
  <si>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</si>
  <si>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</si>
  <si>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</si>
  <si>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</si>
  <si>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</si>
  <si>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</si>
  <si>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</si>
  <si>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</si>
  <si>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</si>
  <si>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</si>
  <si>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</si>
  <si>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</si>
  <si>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</si>
  <si>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</si>
  <si>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</si>
  <si>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</si>
  <si>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</si>
  <si>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</si>
  <si>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</si>
  <si>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</si>
  <si>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</si>
  <si>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</si>
  <si>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</si>
  <si>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</si>
  <si>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</si>
  <si>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</si>
  <si>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</si>
  <si>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</si>
  <si>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</si>
  <si>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</si>
  <si>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</si>
  <si>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</si>
  <si>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</si>
  <si>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</si>
  <si>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</si>
  <si>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</si>
  <si>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</si>
  <si>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</si>
  <si>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</si>
  <si>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</si>
  <si>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</si>
  <si>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</si>
  <si>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</si>
  <si>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</si>
  <si>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</si>
  <si>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</si>
  <si>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</si>
  <si>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</si>
  <si>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</si>
  <si>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</si>
  <si>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</si>
  <si>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</si>
  <si>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</si>
  <si>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</si>
  <si>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</si>
  <si>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</si>
  <si>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</si>
  <si>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</si>
  <si>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</si>
  <si>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</si>
  <si>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</si>
  <si>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</si>
  <si>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</si>
  <si>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</si>
  <si>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</si>
  <si>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</si>
  <si>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</si>
  <si>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</si>
  <si>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</si>
  <si>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</si>
  <si>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</si>
  <si>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</si>
  <si>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</si>
  <si>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</si>
  <si>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</si>
  <si>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</si>
  <si>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</si>
  <si>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</si>
  <si>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</si>
  <si>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</si>
  <si>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</si>
  <si>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</si>
  <si>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</si>
  <si>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</si>
  <si>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</si>
  <si>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</si>
  <si>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</si>
  <si>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</si>
  <si>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</si>
  <si>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</si>
  <si>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</si>
  <si>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</si>
  <si>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</si>
  <si>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</si>
  <si>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</si>
  <si>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</si>
  <si>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</si>
  <si>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</si>
  <si>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</si>
  <si>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</si>
  <si>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</si>
  <si>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</si>
  <si>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</si>
  <si>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</si>
  <si>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</si>
  <si>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</si>
  <si>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</si>
  <si>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</si>
  <si>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</si>
  <si>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</si>
  <si>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</si>
  <si>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</si>
  <si>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</si>
  <si>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</si>
  <si>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</si>
  <si>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</si>
  <si>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</si>
  <si>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</si>
  <si>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</si>
  <si>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</si>
  <si>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</si>
  <si>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</si>
  <si>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</si>
  <si>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</si>
  <si>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</si>
  <si>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</si>
  <si>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</si>
  <si>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</si>
  <si>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</si>
  <si>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</si>
  <si>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</si>
  <si>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</si>
  <si>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</si>
  <si>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</si>
  <si>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</si>
  <si>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</si>
  <si>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</si>
  <si>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</si>
  <si>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</si>
  <si>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</si>
  <si>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</si>
  <si>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</si>
  <si>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</si>
  <si>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</si>
  <si>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</si>
  <si>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</si>
  <si>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</si>
  <si>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</si>
  <si>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</si>
  <si>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</si>
  <si>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</si>
  <si>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</si>
  <si>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</si>
  <si>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</si>
  <si>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</si>
  <si>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</si>
  <si>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</si>
  <si>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</si>
  <si>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</si>
  <si>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</si>
  <si>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</si>
  <si>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</si>
  <si>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</si>
  <si>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</si>
  <si>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</si>
  <si>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</si>
  <si>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</si>
  <si>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</si>
  <si>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</si>
  <si>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</si>
  <si>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</si>
  <si>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</si>
  <si>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</si>
  <si>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</si>
  <si>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</si>
  <si>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</si>
  <si>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</si>
  <si>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</si>
  <si>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</si>
  <si>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</si>
  <si>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</si>
  <si>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</si>
  <si>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</si>
  <si>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</si>
  <si>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</si>
  <si>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</si>
  <si>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</si>
  <si>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</si>
  <si>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</si>
  <si>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</si>
  <si>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</si>
  <si>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</si>
  <si>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</si>
  <si>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</si>
  <si>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</si>
  <si>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</si>
  <si>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</si>
  <si>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</si>
  <si>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</si>
  <si>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</si>
  <si>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</si>
  <si>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</si>
  <si>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</si>
  <si>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</si>
  <si>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</si>
  <si>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</si>
  <si>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</si>
  <si>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</si>
  <si>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</si>
  <si>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</si>
  <si>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</si>
  <si>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</si>
  <si>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</si>
  <si>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</si>
  <si>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</si>
  <si>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</si>
  <si>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</si>
  <si>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</si>
  <si>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</si>
  <si>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</si>
  <si>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</si>
  <si>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</si>
  <si>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</si>
  <si>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</si>
  <si>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</si>
  <si>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</si>
  <si>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</si>
  <si>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</si>
  <si>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</si>
  <si>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</si>
  <si>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</si>
  <si>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</si>
  <si>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</si>
  <si>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</si>
  <si>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</si>
  <si>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</si>
  <si>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</si>
  <si>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</si>
  <si>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</si>
  <si>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</si>
  <si>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</si>
  <si>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</si>
  <si>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</si>
  <si>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</si>
  <si>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</si>
  <si>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</si>
  <si>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</si>
  <si>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</si>
  <si>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</si>
  <si>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</si>
  <si>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</si>
  <si>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</si>
  <si>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</si>
  <si>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</si>
  <si>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</si>
  <si>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</si>
  <si>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</si>
  <si>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</si>
  <si>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</si>
  <si>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</si>
  <si>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</si>
  <si>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</si>
  <si>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</si>
  <si>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</si>
  <si>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</si>
  <si>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</si>
  <si>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</si>
  <si>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</si>
  <si>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</si>
  <si>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</si>
  <si>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</si>
  <si>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</si>
  <si>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</si>
  <si>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</si>
  <si>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</si>
  <si>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</si>
  <si>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</si>
  <si>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</si>
  <si>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</si>
  <si>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</si>
  <si>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</si>
  <si>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</si>
  <si>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</si>
  <si>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</si>
  <si>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</si>
  <si>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</si>
  <si>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</si>
  <si>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</si>
  <si>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</si>
  <si>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</si>
  <si>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</si>
  <si>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</si>
  <si>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</si>
  <si>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</si>
  <si>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</si>
  <si>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</si>
  <si>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</si>
  <si>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</si>
  <si>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</si>
  <si>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</si>
  <si>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</si>
  <si>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</si>
  <si>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</si>
  <si>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</si>
  <si>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</si>
  <si>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</si>
  <si>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</si>
  <si>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</si>
  <si>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</si>
  <si>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</si>
  <si>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</si>
  <si>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</si>
  <si>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</si>
  <si>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</si>
  <si>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</si>
  <si>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</si>
  <si>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</si>
  <si>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</si>
  <si>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</si>
  <si>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</si>
  <si>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</si>
  <si>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</si>
  <si>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</si>
  <si>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</si>
  <si>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</si>
  <si>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</si>
  <si>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</si>
  <si>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</si>
  <si>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</si>
  <si>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</si>
  <si>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</si>
  <si>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</si>
  <si>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</si>
  <si>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</si>
  <si>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</si>
  <si>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</si>
  <si>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</si>
  <si>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</si>
  <si>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</si>
  <si>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</si>
  <si>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</si>
  <si>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</si>
  <si>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</si>
  <si>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</si>
  <si>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</si>
  <si>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</si>
  <si>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</si>
  <si>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</si>
  <si>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</si>
  <si>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</si>
  <si>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</si>
  <si>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</si>
  <si>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</si>
  <si>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</si>
  <si>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</si>
  <si>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</si>
  <si>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</si>
  <si>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</si>
  <si>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</si>
  <si>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</si>
  <si>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</si>
  <si>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</si>
  <si>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</si>
  <si>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</si>
  <si>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</si>
  <si>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</si>
  <si>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</si>
  <si>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</si>
  <si>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</si>
  <si>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</si>
  <si>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</si>
  <si>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</si>
  <si>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</si>
  <si>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</si>
  <si>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</si>
  <si>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</si>
  <si>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</si>
  <si>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</si>
  <si>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</si>
  <si>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</si>
  <si>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</si>
  <si>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</si>
  <si>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</si>
  <si>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</si>
  <si>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</si>
  <si>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</si>
  <si>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</si>
  <si>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</si>
  <si>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</si>
  <si>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</si>
  <si>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</si>
  <si>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</si>
  <si>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</si>
  <si>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</si>
  <si>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</si>
  <si>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</si>
  <si>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</si>
  <si>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</si>
  <si>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</si>
  <si>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</si>
  <si>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</si>
  <si>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</si>
  <si>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</si>
  <si>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</si>
  <si>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</si>
  <si>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</si>
  <si>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</si>
  <si>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</si>
  <si>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</si>
  <si>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</si>
  <si>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</si>
  <si>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</si>
  <si>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</si>
  <si>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</si>
  <si>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</si>
  <si>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</si>
  <si>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</si>
  <si>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</si>
  <si>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</si>
  <si>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</si>
  <si>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</si>
  <si>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</si>
  <si>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</si>
  <si>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</si>
  <si>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</si>
  <si>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</si>
  <si>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</si>
  <si>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</si>
  <si>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</si>
  <si>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</si>
  <si>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</si>
  <si>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</si>
  <si>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</si>
  <si>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</si>
  <si>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</si>
  <si>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</si>
  <si>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</si>
  <si>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</si>
  <si>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</si>
  <si>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</si>
  <si>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</si>
  <si>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</si>
  <si>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</si>
  <si>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</si>
  <si>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</si>
  <si>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</si>
  <si>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</si>
  <si>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</si>
  <si>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</si>
  <si>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</si>
  <si>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</si>
  <si>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</si>
  <si>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</si>
  <si>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</si>
  <si>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</si>
  <si>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</si>
  <si>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</si>
  <si>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</si>
  <si>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</si>
  <si>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</si>
  <si>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</si>
  <si>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</si>
  <si>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</si>
  <si>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</si>
  <si>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</si>
  <si>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</si>
  <si>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</si>
  <si>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</si>
  <si>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</si>
  <si>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</si>
  <si>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</si>
  <si>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</si>
  <si>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</si>
  <si>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</si>
  <si>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</si>
  <si>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</si>
  <si>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</si>
  <si>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</si>
  <si>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</si>
  <si>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</si>
  <si>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</si>
  <si>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</si>
  <si>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</si>
  <si>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</si>
  <si>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</si>
  <si>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</si>
  <si>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</si>
  <si>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</si>
  <si>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</si>
  <si>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</si>
  <si>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</si>
  <si>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</si>
  <si>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</si>
  <si>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</si>
  <si>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</si>
  <si>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</si>
  <si>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</si>
  <si>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</si>
  <si>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</si>
  <si>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</si>
  <si>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</si>
  <si>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</si>
  <si>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</si>
  <si>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</si>
  <si>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</si>
  <si>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</si>
  <si>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</si>
  <si>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</si>
  <si>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</si>
  <si>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</si>
  <si>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</si>
  <si>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</si>
  <si>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</si>
  <si>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</si>
  <si>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</si>
  <si>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</si>
  <si>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</si>
  <si>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</si>
  <si>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</si>
  <si>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</si>
  <si>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</si>
  <si>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</si>
  <si>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</si>
  <si>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</si>
  <si>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</si>
  <si>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</si>
  <si>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</si>
  <si>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</si>
  <si>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</si>
  <si>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</si>
  <si>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</si>
  <si>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</si>
  <si>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</si>
  <si>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</si>
  <si>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</si>
  <si>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</si>
  <si>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</si>
  <si>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</si>
  <si>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</si>
  <si>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</si>
  <si>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</si>
  <si>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</si>
  <si>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</si>
  <si>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</si>
  <si>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</si>
  <si>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</si>
  <si>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</si>
  <si>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</si>
  <si>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</si>
  <si>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</si>
  <si>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</si>
  <si>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</si>
  <si>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</si>
  <si>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</si>
  <si>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</si>
  <si>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</si>
  <si>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</si>
  <si>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</si>
  <si>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</si>
  <si>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</si>
  <si>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</si>
  <si>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</si>
  <si>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</si>
  <si>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</si>
  <si>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</si>
  <si>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</si>
  <si>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</si>
  <si>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</si>
  <si>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</si>
  <si>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</si>
  <si>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</si>
  <si>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</si>
  <si>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</si>
  <si>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</si>
  <si>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</si>
  <si>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</si>
  <si>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</si>
  <si>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</si>
  <si>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</si>
  <si>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</si>
  <si>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</si>
  <si>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</si>
  <si>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</si>
  <si>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</si>
  <si>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</si>
  <si>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</si>
  <si>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</si>
  <si>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</si>
  <si>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</si>
  <si>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</si>
  <si>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</si>
  <si>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</si>
  <si>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</si>
  <si>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</si>
  <si>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</si>
  <si>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</si>
  <si>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</si>
  <si>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</si>
  <si>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</si>
  <si>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</si>
  <si>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</si>
  <si>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</si>
  <si>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</si>
  <si>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</si>
  <si>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</si>
  <si>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</si>
  <si>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</si>
  <si>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</si>
  <si>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</si>
  <si>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</si>
  <si>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</si>
  <si>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</si>
  <si>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</si>
  <si>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</si>
  <si>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</si>
  <si>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</si>
  <si>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</si>
  <si>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</si>
  <si>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</si>
  <si>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</si>
  <si>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</si>
  <si>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</si>
  <si>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</si>
  <si>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</si>
  <si>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</si>
  <si>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</si>
  <si>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</si>
  <si>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</si>
  <si>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</si>
  <si>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</si>
  <si>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</si>
  <si>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</si>
  <si>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</si>
  <si>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</si>
  <si>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</si>
  <si>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</si>
  <si>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</si>
  <si>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</si>
  <si>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</si>
  <si>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</si>
  <si>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</si>
  <si>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</si>
  <si>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</si>
  <si>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</si>
  <si>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</si>
  <si>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</si>
  <si>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</si>
  <si>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</si>
  <si>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</si>
  <si>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</si>
  <si>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</si>
  <si>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</si>
  <si>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</si>
  <si>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</si>
  <si>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</si>
  <si>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</si>
  <si>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</si>
  <si>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</si>
  <si>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</si>
  <si>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</si>
  <si>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</si>
  <si>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</si>
  <si>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</si>
  <si>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</si>
  <si>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</si>
  <si>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</si>
  <si>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</si>
  <si>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</si>
  <si>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</si>
  <si>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</si>
  <si>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</si>
  <si>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</si>
  <si>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</si>
  <si>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</si>
  <si>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</si>
  <si>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</si>
  <si>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</si>
  <si>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</si>
  <si>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</si>
  <si>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</si>
  <si>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</si>
  <si>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</si>
  <si>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</si>
  <si>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</si>
  <si>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</si>
  <si>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</si>
  <si>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</si>
  <si>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</si>
  <si>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</si>
  <si>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</si>
  <si>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</si>
  <si>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</si>
  <si>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</si>
  <si>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</si>
  <si>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</si>
  <si>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</si>
  <si>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</si>
  <si>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</si>
  <si>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</si>
  <si>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</si>
  <si>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</si>
  <si>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</si>
  <si>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</si>
  <si>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</si>
  <si>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</si>
  <si>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</si>
  <si>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</si>
  <si>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</si>
  <si>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</si>
  <si>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</si>
  <si>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</si>
  <si>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</si>
  <si>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</si>
  <si>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</si>
  <si>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</si>
  <si>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</si>
  <si>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</si>
  <si>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</si>
  <si>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</si>
  <si>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</si>
  <si>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</si>
  <si>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</si>
  <si>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</si>
  <si>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</si>
  <si>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</si>
  <si>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</si>
  <si>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</si>
  <si>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</si>
  <si>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</si>
  <si>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</si>
  <si>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</si>
  <si>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</si>
  <si>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</si>
  <si>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</si>
  <si>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</si>
  <si>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</si>
  <si>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</si>
  <si>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</si>
  <si>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</si>
  <si>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</si>
  <si>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</si>
  <si>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</si>
  <si>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</si>
  <si>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</si>
  <si>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</si>
  <si>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</si>
  <si>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</si>
  <si>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</si>
  <si>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</si>
  <si>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</si>
  <si>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</si>
  <si>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</si>
  <si>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</si>
  <si>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</si>
  <si>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</si>
  <si>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</si>
  <si>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</si>
  <si>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</si>
  <si>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</si>
  <si>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</si>
  <si>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</si>
  <si>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</si>
  <si>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</si>
  <si>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</si>
  <si>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</si>
  <si>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</si>
  <si>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</si>
  <si>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</si>
  <si>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</si>
  <si>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</si>
  <si>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</si>
  <si>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</si>
  <si>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</si>
  <si>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</si>
  <si>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</si>
  <si>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</si>
  <si>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</si>
  <si>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</si>
  <si>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</si>
  <si>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</si>
  <si>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</si>
  <si>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</si>
  <si>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</si>
  <si>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</si>
  <si>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</si>
  <si>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</si>
  <si>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</si>
  <si>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</si>
  <si>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</si>
  <si>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</si>
  <si>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</si>
  <si>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</si>
  <si>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</si>
  <si>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</si>
  <si>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</si>
  <si>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</si>
  <si>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</si>
  <si>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</si>
  <si>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</si>
  <si>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</si>
  <si>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</si>
  <si>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</si>
  <si>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</si>
  <si>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</si>
  <si>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</si>
  <si>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</si>
  <si>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</si>
  <si>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</si>
  <si>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</si>
  <si>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</si>
  <si>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</si>
  <si>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</si>
  <si>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</si>
  <si>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</si>
  <si>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</si>
  <si>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</si>
  <si>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</si>
  <si>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</si>
  <si>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</si>
  <si>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</si>
  <si>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</si>
  <si>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</si>
  <si>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</si>
  <si>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</si>
  <si>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</si>
  <si>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</si>
  <si>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</si>
  <si>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</si>
  <si>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</si>
  <si>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</si>
  <si>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</si>
  <si>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</si>
  <si>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</si>
  <si>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</si>
  <si>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</si>
  <si>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</si>
  <si>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</si>
  <si>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</si>
  <si>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</si>
  <si>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</si>
  <si>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</si>
  <si>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</si>
  <si>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</si>
  <si>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</si>
  <si>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</si>
  <si>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</si>
  <si>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</si>
  <si>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</si>
  <si>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</si>
  <si>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</si>
  <si>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</si>
  <si>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</si>
  <si>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</si>
  <si>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</si>
  <si>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</si>
  <si>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</si>
  <si>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</si>
  <si>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</si>
  <si>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</si>
  <si>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</si>
  <si>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</si>
  <si>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</si>
  <si>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</si>
  <si>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</si>
  <si>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</si>
  <si>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</si>
  <si>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</si>
  <si>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</si>
  <si>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</si>
  <si>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</si>
  <si>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</si>
  <si>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</si>
  <si>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</si>
  <si>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</si>
  <si>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</si>
  <si>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</si>
  <si>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</si>
  <si>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</si>
  <si>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</si>
  <si>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</si>
  <si>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</si>
  <si>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</si>
  <si>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</si>
  <si>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</si>
  <si>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</si>
  <si>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</si>
  <si>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</si>
  <si>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</si>
  <si>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</si>
  <si>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</si>
  <si>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</si>
  <si>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</si>
  <si>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</si>
  <si>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</si>
  <si>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</si>
  <si>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</si>
  <si>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</si>
  <si>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</si>
  <si>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</si>
  <si>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</si>
  <si>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</si>
  <si>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</si>
  <si>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</si>
  <si>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</si>
  <si>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</si>
  <si>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</si>
  <si>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</si>
  <si>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</si>
  <si>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</si>
  <si>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</si>
  <si>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</si>
  <si>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</si>
  <si>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</si>
  <si>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</si>
  <si>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</si>
  <si>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</si>
  <si>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</si>
  <si>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</si>
  <si>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</si>
  <si>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</si>
  <si>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</si>
  <si>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</si>
  <si>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</si>
  <si>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</si>
  <si>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</si>
  <si>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</si>
  <si>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</si>
  <si>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</si>
  <si>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</si>
  <si>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</si>
  <si>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</si>
  <si>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</si>
  <si>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</si>
  <si>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</si>
  <si>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</si>
  <si>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</si>
  <si>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</si>
  <si>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</si>
  <si>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</si>
  <si>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</si>
  <si>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</si>
  <si>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</si>
  <si>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</si>
  <si>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</si>
  <si>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</si>
  <si>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</si>
  <si>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</si>
  <si>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</si>
  <si>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</si>
  <si>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</si>
  <si>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</si>
  <si>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</si>
  <si>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</si>
  <si>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</si>
  <si>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</si>
  <si>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</si>
  <si>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</si>
  <si>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</si>
  <si>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</si>
  <si>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</si>
  <si>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</si>
  <si>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</si>
  <si>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</si>
  <si>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</si>
  <si>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</si>
  <si>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</si>
  <si>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</si>
  <si>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</si>
  <si>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</si>
  <si>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</si>
  <si>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</si>
  <si>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</si>
  <si>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</si>
  <si>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</si>
  <si>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</si>
  <si>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</si>
  <si>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</si>
  <si>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</si>
  <si>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</si>
  <si>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</si>
  <si>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</si>
  <si>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</si>
  <si>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</si>
  <si>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</si>
  <si>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</si>
  <si>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</si>
  <si>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</si>
  <si>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</si>
  <si>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</si>
  <si>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</si>
  <si>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</si>
  <si>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</si>
  <si>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</si>
  <si>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</si>
  <si>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</si>
  <si>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</si>
  <si>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</si>
  <si>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</si>
  <si>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</si>
  <si>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</si>
  <si>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</si>
  <si>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</si>
  <si>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</si>
  <si>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</si>
  <si>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</si>
  <si>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</si>
  <si>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</si>
  <si>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</si>
  <si>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</si>
  <si>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</si>
  <si>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</si>
  <si>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</si>
  <si>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</si>
  <si>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</si>
  <si>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</si>
  <si>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</si>
  <si>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</si>
  <si>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</si>
  <si>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</si>
  <si>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</si>
  <si>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</si>
  <si>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</si>
  <si>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</si>
  <si>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</si>
  <si>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</si>
  <si>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</si>
  <si>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</si>
  <si>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</si>
  <si>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</si>
  <si>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</si>
  <si>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</si>
  <si>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</si>
  <si>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</si>
  <si>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</si>
  <si>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</si>
  <si>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</si>
  <si>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</si>
  <si>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</si>
  <si>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</si>
  <si>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</si>
  <si>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</si>
  <si>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</si>
  <si>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</si>
  <si>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</si>
  <si>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</si>
  <si>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</si>
  <si>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</si>
  <si>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</si>
  <si>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</si>
  <si>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</si>
  <si>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</si>
  <si>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</si>
  <si>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</si>
  <si>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</si>
  <si>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</si>
  <si>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</si>
  <si>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</si>
  <si>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</si>
  <si>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</si>
  <si>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</si>
  <si>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</si>
  <si>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</si>
  <si>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</si>
  <si>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</si>
  <si>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</si>
  <si>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</si>
  <si>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</si>
  <si>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</si>
  <si>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</si>
  <si>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</si>
  <si>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</si>
  <si>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</si>
  <si>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</si>
  <si>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</si>
  <si>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</si>
  <si>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</si>
  <si>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</si>
  <si>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</si>
  <si>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</si>
  <si>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</si>
  <si>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</si>
  <si>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</si>
  <si>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</si>
  <si>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</si>
  <si>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</si>
  <si>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</si>
  <si>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</si>
  <si>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</si>
  <si>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</si>
  <si>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</si>
  <si>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</si>
  <si>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</si>
  <si>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</si>
  <si>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</si>
  <si>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</si>
  <si>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</si>
  <si>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</si>
  <si>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</si>
  <si>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</si>
  <si>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</si>
  <si>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</si>
  <si>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</si>
  <si>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</si>
  <si>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</si>
  <si>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</si>
  <si>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</si>
  <si>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</si>
  <si>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</si>
  <si>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</si>
  <si>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</si>
  <si>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</si>
  <si>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</si>
  <si>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</si>
  <si>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</si>
  <si>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</si>
  <si>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</si>
  <si>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</si>
  <si>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</si>
  <si>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</si>
  <si>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</si>
  <si>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</si>
  <si>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</si>
  <si>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</si>
  <si>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</si>
  <si>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</si>
  <si>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</si>
  <si>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</si>
  <si>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</si>
  <si>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</si>
  <si>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</si>
  <si>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</si>
  <si>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</si>
  <si>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</si>
  <si>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</si>
  <si>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</si>
  <si>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</si>
  <si>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</si>
  <si>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</si>
  <si>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</si>
  <si>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</si>
  <si>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</si>
  <si>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</si>
  <si>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</si>
  <si>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</si>
  <si>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</si>
  <si>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</si>
  <si>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</si>
  <si>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</si>
  <si>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</si>
  <si>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</si>
  <si>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</si>
  <si>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</si>
  <si>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</si>
  <si>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</si>
  <si>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</si>
  <si>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</si>
  <si>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</si>
  <si>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</si>
  <si>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</si>
  <si>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</si>
  <si>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</si>
  <si>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</si>
  <si>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</si>
  <si>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</si>
  <si>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</si>
  <si>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</si>
  <si>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</si>
  <si>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</si>
  <si>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</si>
  <si>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</si>
  <si>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</si>
  <si>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</si>
  <si>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</si>
  <si>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</si>
  <si>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</si>
  <si>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</si>
  <si>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</si>
  <si>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</si>
  <si>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</si>
  <si>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</si>
  <si>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</si>
  <si>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</si>
  <si>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</si>
  <si>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</si>
  <si>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</si>
  <si>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</si>
  <si>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</si>
  <si>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</si>
  <si>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</si>
  <si>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</si>
  <si>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</si>
  <si>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</si>
  <si>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</si>
  <si>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</si>
  <si>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</si>
  <si>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</si>
  <si>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</si>
  <si>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</si>
  <si>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</si>
  <si>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</si>
  <si>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</si>
  <si>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</si>
  <si>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</si>
  <si>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</si>
  <si>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</si>
  <si>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</si>
  <si>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</si>
  <si>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</si>
  <si>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</si>
  <si>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</si>
  <si>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</si>
  <si>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</si>
  <si>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</si>
  <si>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</si>
  <si>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</si>
  <si>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</si>
  <si>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</si>
  <si>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</si>
  <si>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</si>
  <si>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</si>
  <si>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</si>
  <si>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</si>
  <si>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</si>
  <si>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</si>
  <si>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</si>
  <si>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</si>
  <si>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</si>
  <si>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</si>
  <si>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</si>
  <si>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</si>
  <si>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</si>
  <si>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</si>
  <si>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</si>
  <si>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</si>
  <si>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</si>
  <si>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</si>
  <si>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</si>
  <si>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</si>
  <si>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</si>
  <si>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</si>
  <si>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</si>
  <si>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</si>
  <si>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</si>
  <si>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</si>
  <si>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</si>
  <si>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</si>
  <si>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</si>
  <si>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</si>
  <si>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</si>
  <si>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</si>
  <si>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</si>
  <si>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</si>
  <si>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</si>
  <si>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</si>
  <si>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</si>
  <si>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</si>
  <si>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</si>
  <si>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</si>
  <si>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</si>
  <si>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</si>
  <si>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</si>
  <si>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</si>
  <si>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</si>
  <si>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</si>
  <si>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</si>
  <si>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</si>
  <si>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</si>
  <si>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</si>
  <si>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</si>
  <si>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</si>
  <si>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</si>
  <si>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</si>
  <si>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</si>
  <si>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</si>
  <si>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</si>
  <si>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</si>
  <si>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</si>
  <si>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</si>
  <si>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</si>
  <si>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</si>
  <si>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</si>
  <si>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</si>
  <si>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</si>
  <si>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</si>
  <si>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</si>
  <si>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</si>
  <si>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</si>
  <si>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</si>
  <si>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</si>
  <si>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</si>
  <si>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</si>
  <si>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</si>
  <si>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</si>
  <si>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</si>
  <si>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</si>
  <si>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</si>
  <si>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</si>
  <si>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</si>
  <si>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</si>
  <si>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</si>
  <si>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</si>
  <si>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</si>
  <si>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</si>
  <si>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</si>
  <si>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</si>
  <si>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</si>
  <si>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</si>
  <si>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</si>
  <si>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</si>
  <si>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</si>
  <si>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</si>
  <si>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</si>
  <si>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</si>
  <si>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</si>
  <si>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</si>
  <si>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</si>
  <si>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</si>
  <si>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</si>
  <si>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</si>
  <si>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</si>
  <si>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</si>
  <si>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</si>
  <si>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</si>
  <si>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</si>
  <si>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</si>
  <si>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</si>
  <si>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</si>
  <si>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</si>
  <si>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</si>
  <si>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</si>
  <si>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</si>
  <si>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</si>
  <si>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</si>
  <si>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</si>
  <si>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</si>
  <si>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</si>
  <si>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</si>
  <si>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</si>
  <si>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</si>
  <si>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</si>
  <si>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</si>
  <si>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</si>
  <si>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</si>
  <si>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</si>
  <si>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</si>
  <si>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</si>
  <si>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</si>
  <si>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</si>
  <si>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</si>
  <si>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</si>
  <si>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</si>
  <si>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</si>
  <si>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</si>
  <si>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</si>
  <si>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</si>
  <si>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</si>
  <si>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</si>
  <si>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</si>
  <si>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</si>
  <si>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</si>
  <si>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</si>
  <si>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</si>
  <si>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</si>
  <si>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</si>
  <si>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</si>
  <si>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</si>
  <si>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</si>
  <si>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</si>
  <si>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</si>
  <si>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</si>
  <si>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</si>
  <si>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</si>
  <si>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</si>
  <si>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</si>
  <si>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</si>
  <si>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</si>
  <si>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</si>
  <si>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</si>
  <si>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</si>
  <si>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</si>
  <si>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</si>
  <si>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</si>
  <si>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</si>
  <si>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</si>
  <si>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</si>
  <si>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</si>
  <si>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</si>
  <si>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</si>
  <si>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</si>
  <si>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</si>
  <si>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</si>
  <si>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</si>
  <si>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</si>
  <si>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</si>
  <si>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</si>
  <si>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</si>
  <si>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</si>
  <si>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</si>
  <si>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</si>
  <si>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</si>
  <si>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</si>
  <si>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</si>
  <si>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</si>
  <si>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</si>
  <si>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</si>
  <si>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</si>
  <si>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</si>
  <si>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</si>
  <si>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</si>
  <si>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</si>
  <si>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</si>
  <si>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</si>
  <si>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</si>
  <si>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</si>
  <si>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</si>
  <si>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</si>
  <si>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</si>
  <si>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</si>
  <si>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</si>
  <si>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</si>
  <si>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</si>
  <si>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</si>
  <si>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</si>
  <si>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</si>
  <si>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</si>
  <si>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</si>
  <si>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</si>
  <si>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</si>
  <si>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</si>
  <si>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</si>
  <si>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</si>
  <si>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</si>
  <si>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</si>
  <si>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</si>
  <si>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</si>
  <si>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</si>
  <si>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</si>
  <si>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</si>
  <si>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</si>
  <si>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</si>
  <si>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</si>
  <si>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</si>
  <si>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</si>
  <si>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</si>
  <si>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</si>
  <si>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</si>
  <si>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</si>
  <si>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</si>
  <si>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</si>
  <si>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</si>
  <si>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</si>
  <si>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</si>
  <si>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</si>
  <si>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</si>
  <si>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</si>
  <si>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</si>
  <si>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</si>
  <si>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</si>
  <si>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</si>
  <si>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</si>
  <si>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</si>
  <si>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</si>
  <si>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</si>
  <si>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</si>
  <si>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</si>
  <si>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</si>
  <si>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</si>
  <si>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</si>
  <si>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</si>
  <si>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</si>
  <si>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</si>
  <si>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</si>
  <si>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</si>
  <si>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</si>
  <si>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</si>
  <si>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</si>
  <si>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</si>
  <si>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</si>
  <si>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</si>
  <si>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</si>
  <si>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</si>
  <si>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</si>
  <si>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</si>
  <si>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</si>
  <si>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</si>
  <si>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</si>
  <si>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</si>
  <si>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</si>
  <si>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</si>
  <si>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</si>
  <si>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</si>
  <si>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</si>
  <si>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</si>
  <si>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</si>
  <si>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</si>
  <si>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</si>
  <si>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</si>
  <si>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</si>
  <si>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</si>
  <si>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</si>
  <si>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</si>
  <si>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</si>
  <si>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</si>
  <si>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</si>
  <si>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</si>
  <si>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</si>
  <si>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</si>
  <si>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</si>
  <si>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</si>
  <si>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</si>
  <si>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</si>
  <si>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</si>
  <si>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</si>
  <si>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</si>
  <si>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</si>
  <si>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</si>
  <si>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</si>
  <si>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</si>
  <si>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</si>
  <si>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</si>
  <si>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</si>
  <si>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</si>
  <si>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</si>
  <si>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</si>
  <si>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</si>
  <si>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</si>
  <si>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</si>
  <si>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</si>
  <si>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</si>
  <si>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</si>
  <si>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</si>
  <si>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</si>
  <si>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</si>
  <si>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</si>
  <si>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</si>
  <si>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</si>
  <si>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</si>
  <si>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</si>
  <si>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</si>
  <si>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</si>
  <si>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</si>
  <si>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</si>
  <si>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</si>
  <si>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</si>
  <si>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</si>
  <si>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</si>
  <si>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</si>
  <si>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</si>
  <si>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</si>
  <si>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</si>
  <si>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</si>
  <si>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</si>
  <si>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</si>
  <si>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</si>
  <si>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</si>
  <si>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</si>
  <si>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</si>
  <si>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</si>
  <si>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</si>
  <si>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</si>
  <si>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</si>
  <si>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</si>
  <si>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</si>
  <si>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</si>
  <si>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</si>
  <si>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</si>
  <si>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</si>
  <si>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</si>
  <si>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</si>
  <si>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</si>
  <si>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</si>
  <si>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</si>
  <si>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</si>
  <si>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</si>
  <si>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</si>
  <si>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</si>
  <si>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</si>
  <si>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</si>
  <si>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</si>
  <si>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</si>
  <si>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</si>
  <si>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</si>
  <si>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</si>
  <si>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</si>
  <si>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</si>
  <si>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</si>
  <si>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</si>
  <si>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</si>
  <si>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</si>
  <si>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</si>
  <si>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</si>
  <si>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</si>
  <si>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</si>
  <si>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</si>
  <si>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</si>
  <si>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</si>
  <si>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</si>
  <si>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</si>
  <si>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</si>
  <si>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</si>
  <si>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</si>
  <si>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</si>
  <si>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</si>
  <si>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</si>
  <si>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</si>
  <si>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</si>
  <si>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</si>
  <si>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</si>
  <si>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</si>
  <si>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</si>
  <si>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</si>
  <si>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</si>
  <si>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</si>
  <si>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</si>
  <si>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</si>
  <si>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</si>
  <si>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</si>
  <si>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</si>
  <si>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</si>
  <si>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</si>
  <si>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</si>
  <si>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</si>
  <si>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</si>
  <si>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</si>
  <si>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</si>
  <si>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</si>
  <si>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</si>
  <si>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</si>
  <si>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</si>
  <si>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</si>
  <si>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</si>
  <si>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</si>
  <si>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</si>
  <si>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</si>
  <si>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</si>
  <si>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</si>
  <si>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</si>
  <si>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</si>
  <si>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</si>
  <si>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</si>
  <si>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</si>
  <si>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</si>
  <si>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</si>
  <si>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</si>
  <si>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</si>
  <si>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</si>
  <si>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</si>
  <si>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</si>
  <si>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</si>
  <si>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</si>
  <si>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</si>
  <si>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</si>
  <si>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</si>
  <si>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</si>
  <si>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</si>
  <si>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</si>
  <si>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</si>
  <si>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</si>
  <si>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</si>
  <si>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</si>
  <si>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</si>
  <si>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</si>
  <si>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</si>
  <si>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</si>
  <si>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</si>
  <si>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</si>
  <si>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</si>
  <si>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</si>
  <si>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</si>
  <si>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</si>
  <si>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</si>
  <si>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</si>
  <si>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</si>
  <si>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</si>
  <si>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</si>
  <si>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</si>
  <si>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</si>
  <si>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</si>
  <si>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</si>
  <si>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</si>
  <si>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</si>
  <si>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</si>
  <si>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</si>
  <si>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</si>
  <si>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</si>
  <si>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</si>
  <si>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</si>
  <si>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</si>
  <si>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</si>
  <si>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</si>
  <si>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</si>
  <si>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</si>
  <si>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</si>
  <si>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</si>
  <si>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</si>
  <si>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</si>
  <si>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</si>
  <si>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</si>
  <si>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</si>
  <si>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</si>
  <si>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</si>
  <si>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</si>
  <si>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</si>
  <si>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</si>
  <si>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</si>
  <si>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</si>
  <si>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</si>
  <si>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</si>
  <si>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</si>
  <si>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</si>
  <si>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</si>
  <si>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</si>
  <si>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</si>
  <si>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</si>
  <si>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</si>
  <si>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</si>
  <si>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</si>
  <si>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</si>
  <si>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</si>
  <si>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</si>
  <si>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</si>
  <si>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</si>
  <si>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</si>
  <si>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</si>
  <si>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</si>
  <si>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</si>
  <si>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</si>
  <si>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</si>
  <si>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</si>
  <si>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</si>
  <si>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</si>
  <si>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</si>
  <si>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</si>
  <si>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</si>
  <si>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</si>
  <si>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</si>
  <si>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</si>
  <si>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</si>
  <si>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</si>
  <si>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</si>
  <si>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</si>
  <si>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</si>
  <si>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</si>
  <si>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</si>
  <si>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</si>
  <si>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</si>
  <si>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</si>
  <si>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</si>
  <si>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</si>
  <si>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</si>
  <si>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</si>
  <si>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</si>
  <si>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</si>
  <si>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</si>
  <si>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</si>
  <si>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</si>
  <si>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</si>
  <si>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</si>
  <si>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</si>
  <si>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</si>
  <si>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</si>
  <si>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</si>
  <si>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</si>
  <si>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</si>
  <si>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</si>
  <si>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</si>
  <si>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</si>
  <si>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</si>
  <si>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</si>
  <si>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</si>
  <si>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</si>
  <si>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</si>
  <si>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</si>
  <si>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</si>
  <si>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</si>
  <si>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</si>
  <si>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</si>
  <si>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</si>
  <si>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</si>
  <si>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</si>
  <si>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</si>
  <si>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</si>
  <si>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</si>
  <si>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</si>
  <si>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</si>
  <si>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</si>
  <si>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</si>
  <si>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</si>
  <si>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</si>
  <si>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</si>
  <si>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</si>
  <si>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</si>
  <si>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</si>
  <si>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</si>
  <si>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</si>
  <si>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</si>
  <si>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</si>
  <si>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</si>
  <si>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</si>
  <si>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</si>
  <si>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</si>
  <si>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</si>
  <si>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</si>
  <si>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</si>
  <si>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</si>
  <si>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</si>
  <si>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</si>
  <si>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</si>
  <si>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</si>
  <si>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</si>
  <si>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</si>
  <si>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</si>
  <si>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</si>
  <si>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</si>
  <si>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</si>
  <si>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</si>
  <si>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</si>
  <si>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</si>
  <si>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</si>
  <si>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</si>
  <si>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</si>
  <si>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</si>
  <si>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</si>
  <si>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</si>
  <si>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</si>
  <si>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</si>
  <si>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</si>
  <si>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</si>
  <si>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</si>
  <si>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</si>
  <si>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</si>
  <si>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</si>
  <si>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</si>
  <si>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</si>
  <si>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</si>
  <si>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</si>
  <si>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</si>
  <si>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</si>
  <si>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</si>
  <si>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</si>
  <si>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</si>
  <si>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</si>
  <si>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</si>
  <si>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</si>
  <si>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</si>
  <si>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</si>
  <si>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</si>
  <si>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</si>
  <si>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</si>
  <si>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</si>
  <si>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</si>
  <si>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</si>
  <si>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</si>
  <si>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</si>
  <si>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</si>
  <si>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</si>
  <si>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</si>
  <si>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</si>
  <si>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</si>
  <si>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</si>
  <si>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</si>
  <si>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</si>
  <si>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</si>
  <si>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</si>
  <si>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</si>
  <si>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</si>
  <si>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</si>
  <si>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</si>
  <si>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</si>
  <si>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</si>
  <si>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</si>
  <si>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</si>
  <si>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</si>
  <si>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</si>
  <si>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</si>
  <si>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</si>
  <si>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</si>
  <si>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</si>
  <si>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</si>
  <si>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</si>
  <si>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</si>
  <si>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</si>
  <si>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</si>
  <si>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</si>
  <si>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</si>
  <si>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</si>
  <si>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</si>
  <si>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</si>
  <si>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</si>
  <si>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</si>
  <si>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</si>
  <si>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</si>
  <si>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</si>
  <si>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</si>
  <si>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</si>
  <si>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</si>
  <si>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</si>
  <si>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</si>
  <si>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</si>
  <si>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</si>
  <si>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</si>
  <si>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</si>
  <si>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</si>
  <si>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</si>
  <si>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</si>
  <si>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</si>
  <si>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</si>
  <si>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</si>
  <si>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</si>
  <si>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</si>
  <si>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</si>
  <si>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</si>
  <si>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</si>
  <si>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</si>
  <si>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</si>
  <si>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</si>
  <si>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</si>
  <si>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</si>
  <si>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</si>
  <si>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</si>
  <si>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</si>
  <si>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</si>
  <si>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</si>
  <si>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</si>
  <si>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</si>
  <si>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</si>
  <si>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</si>
  <si>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</si>
  <si>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</si>
  <si>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</si>
  <si>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</si>
  <si>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</si>
  <si>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</si>
  <si>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</si>
  <si>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</si>
  <si>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</si>
  <si>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</si>
  <si>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</si>
  <si>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</si>
  <si>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</si>
  <si>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</si>
  <si>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</si>
  <si>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</si>
  <si>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</si>
  <si>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</si>
  <si>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</si>
  <si>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</si>
  <si>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</si>
  <si>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</si>
  <si>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</si>
  <si>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</si>
  <si>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</si>
  <si>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</si>
  <si>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</si>
  <si>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</si>
  <si>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</si>
  <si>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</si>
  <si>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</si>
  <si>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</si>
  <si>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</si>
  <si>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</si>
  <si>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</si>
  <si>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</si>
  <si>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</si>
  <si>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</si>
  <si>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</si>
  <si>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</si>
  <si>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</si>
  <si>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</si>
  <si>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</si>
  <si>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</si>
  <si>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</si>
  <si>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</si>
  <si>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</si>
  <si>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</si>
  <si>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</si>
  <si>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</si>
  <si>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</si>
  <si>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</si>
  <si>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</si>
  <si>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</si>
  <si>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</si>
  <si>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</si>
  <si>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</si>
  <si>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</si>
  <si>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</si>
  <si>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</si>
  <si>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</si>
  <si>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</si>
  <si>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</si>
  <si>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</si>
  <si>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</si>
  <si>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</si>
  <si>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</si>
  <si>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</si>
  <si>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</si>
  <si>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</si>
  <si>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</si>
  <si>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</si>
  <si>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</si>
  <si>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</si>
  <si>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</si>
  <si>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</si>
  <si>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</si>
  <si>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</si>
  <si>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</si>
  <si>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</si>
  <si>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</si>
  <si>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</si>
  <si>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</si>
  <si>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</si>
  <si>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</si>
  <si>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</si>
  <si>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</si>
  <si>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</si>
  <si>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</si>
  <si>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</si>
  <si>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</si>
  <si>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</si>
  <si>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</si>
  <si>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</si>
  <si>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</si>
  <si>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</si>
  <si>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</si>
  <si>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</si>
  <si>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</si>
  <si>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</si>
  <si>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</si>
  <si>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</si>
  <si>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</si>
  <si>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</si>
  <si>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</si>
  <si>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</si>
  <si>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</si>
  <si>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</si>
  <si>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</si>
  <si>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</si>
  <si>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</si>
  <si>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</si>
  <si>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</si>
  <si>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</si>
  <si>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</si>
  <si>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</si>
  <si>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</si>
  <si>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</si>
  <si>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</si>
  <si>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</si>
  <si>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</si>
  <si>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</si>
  <si>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</si>
  <si>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</si>
  <si>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</si>
  <si>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</si>
  <si>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</si>
  <si>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</si>
  <si>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</si>
  <si>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</si>
  <si>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</si>
  <si>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</si>
  <si>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</si>
  <si>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</si>
  <si>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</si>
  <si>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</si>
  <si>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</si>
  <si>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</si>
  <si>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</si>
  <si>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</si>
  <si>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</si>
  <si>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</si>
  <si>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</si>
  <si>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</si>
  <si>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</si>
  <si>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</si>
  <si>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</si>
  <si>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</si>
  <si>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</si>
  <si>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</si>
  <si>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</si>
  <si>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</si>
  <si>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</si>
  <si>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</si>
  <si>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</si>
  <si>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</si>
  <si>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</si>
  <si>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</si>
  <si>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</si>
  <si>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</si>
  <si>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</si>
  <si>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</si>
  <si>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</si>
  <si>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</si>
  <si>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</si>
  <si>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</si>
  <si>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</si>
  <si>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</si>
  <si>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</si>
  <si>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</si>
  <si>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</si>
  <si>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</si>
  <si>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</si>
  <si>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</si>
  <si>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</si>
  <si>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</si>
  <si>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</si>
  <si>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</si>
  <si>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</si>
  <si>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</si>
  <si>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</si>
  <si>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</si>
  <si>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</si>
  <si>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</si>
  <si>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</si>
  <si>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</si>
  <si>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</si>
  <si>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</si>
  <si>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</si>
  <si>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</si>
  <si>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</si>
  <si>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</si>
  <si>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</si>
  <si>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</si>
  <si>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</si>
  <si>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</si>
  <si>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</si>
  <si>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</si>
  <si>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</si>
  <si>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</si>
  <si>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</si>
  <si>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</si>
  <si>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</si>
  <si>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</si>
  <si>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</si>
  <si>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</si>
  <si>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</si>
  <si>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</si>
  <si>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</si>
  <si>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</si>
  <si>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</si>
  <si>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</si>
  <si>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</si>
  <si>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</si>
  <si>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</si>
  <si>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</si>
  <si>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</si>
  <si>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</si>
  <si>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</si>
  <si>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</si>
  <si>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</si>
  <si>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</si>
  <si>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</si>
  <si>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</si>
  <si>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</si>
  <si>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</si>
  <si>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</si>
  <si>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</si>
  <si>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</si>
  <si>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</si>
  <si>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</si>
  <si>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</si>
  <si>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</si>
  <si>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</si>
  <si>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</si>
  <si>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</si>
  <si>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</si>
  <si>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</si>
  <si>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</si>
  <si>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</si>
  <si>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</si>
  <si>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</si>
  <si>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</si>
  <si>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</si>
  <si>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</si>
  <si>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</si>
  <si>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</si>
  <si>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</si>
  <si>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</si>
  <si>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</si>
  <si>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</si>
  <si>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</si>
  <si>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</si>
  <si>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</si>
  <si>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</si>
  <si>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</si>
  <si>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</si>
  <si>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</si>
  <si>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</si>
  <si>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</si>
  <si>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</si>
  <si>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</si>
  <si>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</si>
  <si>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</si>
  <si>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</si>
  <si>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</si>
  <si>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</si>
  <si>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</si>
  <si>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</si>
  <si>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</si>
  <si>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</si>
  <si>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</si>
  <si>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</si>
  <si>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</si>
  <si>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</si>
  <si>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</si>
  <si>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</si>
  <si>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</si>
  <si>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</si>
  <si>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</si>
  <si>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</si>
  <si>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</si>
  <si>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</si>
  <si>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</si>
  <si>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</si>
  <si>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</si>
  <si>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</si>
  <si>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</si>
  <si>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</si>
  <si>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</si>
  <si>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</si>
  <si>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</si>
  <si>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</si>
  <si>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</si>
  <si>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</si>
  <si>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</si>
  <si>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</si>
  <si>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</si>
  <si>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</si>
  <si>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</si>
  <si>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</si>
  <si>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</si>
  <si>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</si>
  <si>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</si>
  <si>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</si>
  <si>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</si>
  <si>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</si>
  <si>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</si>
  <si>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</si>
  <si>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</si>
  <si>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</si>
  <si>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</si>
  <si>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</si>
  <si>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</si>
  <si>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</si>
  <si>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</si>
  <si>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</si>
  <si>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</si>
  <si>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</si>
  <si>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</si>
  <si>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</si>
  <si>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</si>
  <si>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</si>
  <si>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</si>
  <si>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</si>
  <si>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</si>
  <si>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</si>
  <si>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</si>
  <si>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</si>
  <si>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</si>
  <si>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</si>
  <si>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</si>
  <si>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</si>
  <si>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</si>
  <si>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</si>
  <si>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</si>
  <si>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</si>
  <si>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</si>
  <si>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</si>
  <si>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</si>
  <si>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</si>
  <si>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</si>
  <si>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</si>
  <si>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</si>
  <si>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</si>
  <si>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</si>
  <si>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</si>
  <si>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</si>
  <si>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</si>
  <si>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</si>
  <si>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</si>
  <si>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</si>
  <si>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</si>
  <si>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</si>
  <si>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</si>
  <si>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</si>
  <si>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</si>
  <si>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</si>
  <si>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</si>
  <si>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</si>
  <si>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</si>
  <si>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</si>
  <si>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</si>
  <si>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</si>
  <si>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</si>
  <si>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</si>
  <si>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</si>
  <si>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</si>
  <si>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</si>
  <si>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</si>
  <si>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</si>
  <si>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</si>
  <si>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</si>
  <si>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</si>
  <si>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</si>
  <si>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</si>
  <si>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</si>
  <si>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</si>
  <si>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</si>
  <si>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</si>
  <si>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</si>
  <si>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</si>
  <si>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</si>
  <si>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</si>
  <si>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</si>
  <si>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</si>
  <si>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</si>
  <si>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</si>
  <si>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</si>
  <si>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</si>
  <si>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</si>
  <si>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</si>
  <si>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</si>
  <si>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</si>
  <si>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</si>
  <si>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</si>
  <si>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</si>
  <si>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</si>
  <si>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</si>
  <si>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</si>
  <si>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</si>
  <si>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</si>
  <si>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</si>
  <si>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</si>
  <si>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</si>
  <si>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</si>
  <si>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</si>
  <si>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</si>
  <si>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</si>
  <si>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</si>
  <si>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</si>
  <si>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</si>
  <si>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</si>
  <si>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</si>
  <si>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</si>
  <si>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</si>
  <si>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</si>
  <si>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</si>
  <si>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</si>
  <si>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</si>
  <si>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</si>
  <si>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</si>
  <si>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</si>
  <si>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</si>
  <si>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</si>
  <si>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</si>
  <si>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</si>
  <si>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</si>
  <si>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</si>
  <si>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</si>
  <si>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</si>
  <si>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</si>
  <si>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</si>
  <si>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</si>
  <si>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</si>
  <si>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</si>
  <si>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</si>
  <si>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</si>
  <si>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</si>
  <si>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</si>
  <si>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</si>
  <si>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</si>
  <si>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</si>
  <si>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</si>
  <si>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</si>
  <si>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</si>
  <si>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</si>
  <si>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</si>
  <si>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</si>
  <si>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</si>
  <si>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</si>
  <si>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</si>
  <si>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</si>
  <si>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</si>
  <si>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</si>
  <si>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</si>
  <si>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</si>
  <si>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</si>
  <si>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</si>
  <si>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</si>
  <si>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</si>
  <si>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</si>
  <si>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</si>
  <si>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</si>
  <si>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</si>
  <si>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</si>
  <si>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</si>
  <si>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</si>
  <si>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</si>
  <si>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</si>
  <si>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</si>
  <si>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</si>
  <si>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</si>
  <si>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</si>
  <si>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</si>
  <si>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</si>
  <si>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</si>
  <si>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</si>
  <si>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</si>
  <si>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</si>
  <si>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</si>
  <si>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</si>
  <si>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</si>
  <si>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</si>
  <si>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</si>
  <si>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</si>
  <si>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</si>
  <si>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</si>
  <si>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</si>
  <si>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</si>
  <si>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</si>
  <si>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</si>
  <si>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</si>
  <si>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</si>
  <si>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</si>
  <si>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</si>
  <si>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</si>
  <si>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</si>
  <si>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</si>
  <si>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</si>
  <si>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</si>
  <si>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</si>
  <si>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</si>
  <si>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</si>
  <si>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</si>
  <si>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</si>
  <si>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</si>
  <si>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</si>
  <si>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</si>
  <si>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</si>
  <si>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</si>
  <si>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</si>
  <si>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</si>
  <si>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</si>
  <si>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</si>
  <si>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</si>
  <si>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</si>
  <si>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</si>
  <si>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</si>
  <si>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</si>
  <si>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</si>
  <si>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</si>
  <si>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</si>
  <si>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</si>
  <si>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</si>
  <si>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</si>
  <si>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</si>
  <si>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</si>
  <si>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</si>
  <si>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</si>
  <si>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</si>
  <si>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</si>
  <si>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</si>
  <si>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</si>
  <si>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</si>
  <si>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</si>
  <si>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</si>
  <si>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</si>
  <si>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</si>
  <si>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</si>
  <si>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</si>
  <si>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</si>
  <si>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</si>
  <si>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</si>
  <si>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</si>
  <si>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</si>
  <si>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</si>
  <si>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</si>
  <si>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</si>
  <si>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</si>
  <si>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</si>
  <si>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</si>
  <si>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</si>
  <si>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</si>
  <si>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</si>
  <si>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</si>
  <si>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</si>
  <si>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</si>
  <si>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</si>
  <si>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</si>
  <si>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</si>
  <si>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</si>
  <si>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</si>
  <si>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</si>
  <si>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</si>
  <si>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</si>
  <si>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</si>
  <si>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</si>
  <si>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</si>
  <si>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</si>
  <si>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</si>
  <si>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</si>
  <si>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</si>
  <si>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</si>
  <si>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</si>
  <si>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</si>
  <si>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</si>
  <si>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</si>
  <si>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</si>
  <si>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</si>
  <si>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</si>
  <si>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</si>
  <si>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</si>
  <si>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</si>
  <si>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</si>
  <si>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</si>
  <si>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</si>
  <si>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</si>
  <si>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</si>
  <si>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</si>
  <si>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</si>
  <si>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</si>
  <si>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</si>
  <si>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</si>
  <si>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</si>
  <si>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</si>
  <si>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</si>
  <si>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</si>
  <si>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</si>
  <si>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</si>
  <si>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</si>
  <si>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</si>
  <si>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</si>
  <si>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</si>
  <si>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</si>
  <si>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</si>
  <si>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</si>
  <si>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</si>
  <si>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</si>
  <si>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</si>
  <si>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</si>
  <si>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</si>
  <si>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</si>
  <si>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</si>
  <si>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</si>
  <si>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</si>
  <si>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</si>
  <si>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</si>
  <si>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</si>
  <si>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</si>
  <si>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</si>
  <si>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</si>
  <si>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</si>
  <si>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</si>
  <si>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</si>
  <si>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</si>
  <si>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</si>
  <si>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</si>
  <si>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</si>
  <si>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</si>
  <si>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</si>
  <si>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</si>
  <si>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</si>
  <si>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</si>
  <si>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</si>
  <si>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</si>
  <si>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</si>
  <si>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</si>
  <si>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</si>
  <si>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</si>
  <si>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</si>
  <si>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</si>
  <si>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</si>
  <si>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</si>
  <si>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</si>
  <si>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</si>
  <si>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</si>
  <si>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</si>
  <si>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</si>
  <si>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</si>
  <si>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</si>
  <si>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</si>
  <si>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</si>
  <si>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</si>
  <si>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</si>
  <si>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</si>
  <si>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</si>
  <si>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</si>
  <si>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</si>
  <si>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</si>
  <si>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</si>
  <si>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</si>
  <si>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</si>
  <si>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</si>
  <si>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</si>
  <si>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</si>
  <si>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</si>
  <si>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</si>
  <si>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</si>
  <si>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</si>
  <si>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</si>
  <si>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</si>
  <si>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</si>
  <si>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</si>
  <si>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</si>
  <si>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</si>
  <si>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</si>
  <si>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</si>
  <si>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</si>
  <si>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</si>
  <si>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</si>
  <si>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</si>
  <si>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</si>
  <si>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</si>
  <si>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</si>
  <si>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</si>
  <si>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</si>
  <si>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</si>
  <si>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</si>
  <si>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</si>
  <si>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</si>
  <si>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</si>
  <si>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</si>
  <si>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</si>
  <si>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</si>
  <si>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</si>
  <si>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</si>
  <si>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</si>
  <si>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</si>
  <si>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</si>
  <si>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</si>
  <si>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</si>
  <si>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</si>
  <si>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</si>
  <si>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</si>
  <si>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</si>
  <si>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</si>
  <si>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</si>
  <si>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</si>
  <si>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</si>
  <si>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</si>
  <si>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</si>
  <si>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</si>
  <si>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</si>
  <si>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</si>
  <si>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</si>
  <si>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</si>
  <si>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</si>
  <si>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</si>
  <si>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</si>
  <si>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</si>
  <si>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</si>
  <si>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</si>
  <si>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</si>
  <si>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</si>
  <si>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</si>
  <si>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</si>
  <si>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</si>
  <si>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</si>
  <si>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</si>
  <si>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</si>
  <si>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</si>
  <si>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</si>
  <si>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</si>
  <si>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</si>
  <si>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</si>
  <si>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</si>
  <si>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</si>
  <si>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</si>
  <si>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</si>
  <si>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</si>
  <si>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</si>
  <si>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</si>
  <si>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</si>
  <si>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</si>
  <si>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</si>
  <si>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</si>
  <si>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</si>
  <si>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</si>
  <si>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</si>
  <si>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</si>
  <si>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</si>
  <si>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</si>
  <si>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</si>
  <si>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</si>
  <si>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</si>
  <si>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</si>
  <si>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</si>
  <si>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</si>
  <si>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</si>
  <si>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</si>
  <si>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</si>
  <si>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</si>
  <si>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</si>
  <si>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</si>
  <si>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</si>
  <si>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</si>
  <si>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</si>
  <si>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</si>
  <si>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</si>
  <si>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</si>
  <si>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</si>
  <si>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</si>
  <si>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</si>
  <si>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</si>
  <si>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</si>
  <si>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</si>
  <si>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</si>
  <si>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</si>
  <si>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</si>
  <si>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</si>
  <si>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</si>
  <si>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</si>
  <si>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</si>
  <si>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</si>
  <si>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</si>
  <si>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</si>
  <si>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</si>
  <si>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</si>
  <si>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</si>
  <si>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</si>
  <si>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</si>
  <si>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</si>
  <si>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</si>
  <si>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</si>
  <si>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</si>
  <si>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</si>
  <si>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</si>
  <si>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</si>
  <si>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</si>
  <si>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</si>
  <si>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</si>
  <si>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</si>
  <si>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</si>
  <si>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</si>
  <si>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</si>
  <si>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</si>
  <si>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</si>
  <si>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</si>
  <si>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</si>
  <si>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</si>
  <si>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</si>
  <si>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</si>
  <si>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</si>
  <si>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</si>
  <si>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</si>
  <si>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</si>
  <si>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</si>
  <si>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</si>
  <si>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</si>
  <si>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</si>
  <si>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</si>
  <si>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</si>
  <si>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</si>
  <si>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</si>
  <si>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</si>
  <si>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</si>
  <si>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</si>
  <si>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</si>
  <si>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</si>
  <si>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</si>
  <si>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</si>
  <si>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</si>
  <si>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</si>
  <si>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</si>
  <si>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</si>
  <si>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</si>
  <si>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</si>
  <si>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</si>
  <si>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</si>
  <si>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</si>
  <si>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</si>
  <si>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</si>
  <si>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</si>
  <si>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</si>
  <si>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</si>
  <si>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</si>
  <si>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</si>
  <si>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</si>
  <si>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</si>
  <si>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</si>
  <si>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</si>
  <si>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</si>
  <si>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</si>
  <si>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</si>
  <si>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</si>
  <si>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</si>
  <si>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</si>
  <si>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</si>
  <si>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</si>
  <si>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</si>
  <si>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</si>
  <si>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</si>
  <si>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</si>
  <si>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</si>
  <si>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</si>
  <si>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</si>
  <si>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</si>
  <si>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</si>
  <si>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</si>
  <si>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</si>
  <si>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</si>
  <si>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</si>
  <si>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</si>
  <si>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</si>
  <si>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</si>
  <si>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</si>
  <si>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</si>
  <si>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</si>
  <si>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</si>
  <si>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</si>
  <si>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</si>
  <si>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</si>
  <si>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</si>
  <si>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</si>
  <si>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</si>
  <si>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</si>
  <si>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</si>
  <si>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</si>
  <si>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</si>
  <si>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</si>
  <si>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</si>
  <si>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</si>
  <si>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</si>
  <si>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</si>
  <si>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</si>
  <si>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</si>
  <si>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</si>
  <si>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</si>
  <si>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</si>
  <si>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</si>
  <si>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</si>
  <si>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</si>
  <si>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</si>
  <si>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</si>
  <si>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</si>
  <si>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</si>
  <si>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</si>
  <si>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</si>
  <si>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</si>
  <si>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</si>
  <si>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</si>
  <si>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</si>
  <si>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</si>
  <si>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</si>
  <si>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</si>
  <si>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</si>
  <si>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</si>
  <si>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</si>
  <si>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</si>
  <si>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</si>
  <si>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</si>
  <si>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</si>
  <si>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</si>
  <si>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</si>
  <si>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</si>
  <si>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</si>
  <si>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</si>
  <si>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</si>
  <si>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</si>
  <si>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</si>
  <si>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</si>
  <si>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</si>
  <si>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</si>
  <si>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</si>
  <si>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</si>
  <si>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</si>
  <si>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</si>
  <si>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</si>
  <si>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</si>
  <si>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</si>
  <si>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</si>
  <si>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</si>
  <si>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</si>
  <si>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</si>
  <si>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</si>
  <si>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</si>
  <si>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</si>
  <si>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</si>
  <si>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</si>
  <si>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</si>
  <si>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</si>
  <si>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</si>
  <si>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</si>
  <si>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</si>
  <si>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</si>
  <si>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</si>
  <si>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</si>
  <si>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</si>
  <si>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</si>
  <si>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</si>
  <si>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</si>
  <si>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</si>
  <si>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</si>
  <si>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</si>
  <si>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</si>
  <si>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</si>
  <si>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</si>
  <si>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</si>
  <si>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</si>
  <si>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</si>
  <si>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</si>
  <si>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</si>
  <si>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</si>
  <si>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</si>
  <si>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</si>
  <si>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</si>
  <si>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</si>
  <si>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</si>
  <si>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</si>
  <si>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</si>
  <si>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</si>
  <si>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</si>
  <si>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</si>
  <si>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</si>
  <si>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</si>
  <si>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</si>
  <si>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</si>
  <si>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</si>
  <si>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</si>
  <si>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</si>
  <si>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</si>
  <si>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</si>
  <si>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</si>
  <si>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</si>
  <si>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</si>
  <si>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</si>
  <si>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</si>
  <si>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</si>
  <si>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</si>
  <si>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</si>
  <si>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</si>
  <si>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</si>
  <si>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</si>
  <si>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</si>
  <si>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</si>
  <si>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</si>
  <si>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</si>
  <si>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</si>
  <si>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</si>
  <si>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</si>
  <si>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</si>
  <si>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</si>
  <si>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</si>
  <si>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</si>
  <si>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</si>
  <si>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</si>
  <si>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</si>
  <si>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</si>
  <si>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</si>
  <si>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</si>
  <si>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</si>
  <si>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</si>
  <si>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</si>
  <si>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</si>
  <si>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</si>
  <si>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</si>
  <si>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</si>
  <si>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</si>
  <si>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</si>
  <si>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</si>
  <si>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</si>
  <si>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</si>
  <si>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</si>
  <si>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</si>
  <si>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</si>
  <si>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</si>
  <si>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</si>
  <si>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</si>
  <si>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</si>
  <si>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</si>
  <si>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</si>
  <si>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</si>
  <si>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</si>
  <si>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</si>
  <si>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</si>
  <si>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</si>
  <si>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</si>
  <si>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</si>
  <si>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</si>
  <si>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</si>
  <si>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</si>
  <si>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</si>
  <si>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</si>
  <si>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</si>
  <si>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</si>
  <si>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</si>
  <si>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</si>
  <si>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</si>
  <si>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</si>
  <si>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</si>
  <si>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</si>
  <si>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</si>
  <si>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</si>
  <si>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</si>
  <si>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</si>
  <si>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</si>
  <si>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</si>
  <si>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</si>
  <si>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</si>
  <si>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</si>
  <si>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</si>
  <si>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</si>
  <si>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</si>
  <si>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</si>
  <si>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</si>
  <si>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</si>
  <si>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</si>
  <si>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</si>
  <si>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</si>
  <si>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</si>
  <si>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</si>
  <si>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</si>
  <si>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</si>
  <si>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</si>
  <si>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</si>
  <si>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</si>
  <si>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</si>
  <si>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</si>
  <si>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</si>
  <si>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</si>
  <si>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</si>
  <si>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</si>
  <si>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</si>
  <si>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</si>
  <si>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</si>
  <si>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</si>
  <si>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</si>
  <si>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</si>
  <si>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</si>
  <si>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</si>
  <si>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</si>
  <si>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</si>
  <si>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</si>
  <si>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</si>
  <si>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</si>
  <si>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</si>
  <si>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</si>
  <si>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</si>
  <si>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</si>
  <si>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</si>
  <si>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</si>
  <si>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</si>
  <si>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</si>
  <si>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</si>
  <si>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</si>
  <si>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</si>
  <si>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</si>
  <si>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</si>
  <si>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</si>
  <si>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</si>
  <si>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</si>
  <si>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</si>
  <si>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</si>
  <si>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</si>
  <si>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</si>
  <si>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</si>
  <si>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</si>
  <si>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</si>
  <si>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</si>
  <si>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</si>
  <si>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</si>
  <si>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</si>
  <si>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</si>
  <si>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</si>
  <si>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</si>
  <si>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</si>
  <si>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</si>
  <si>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</si>
  <si>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</si>
  <si>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</si>
  <si>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</si>
  <si>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</si>
  <si>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</si>
  <si>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</si>
  <si>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</si>
  <si>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</si>
  <si>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</si>
  <si>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</si>
  <si>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</si>
  <si>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</si>
  <si>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</si>
  <si>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</si>
  <si>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</si>
  <si>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</si>
  <si>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</si>
  <si>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</si>
  <si>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</si>
  <si>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</si>
  <si>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</si>
  <si>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</si>
  <si>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</si>
  <si>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</si>
  <si>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</si>
  <si>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</si>
  <si>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</si>
  <si>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</si>
  <si>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</si>
  <si>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</si>
  <si>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</si>
  <si>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</si>
  <si>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</si>
  <si>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</si>
  <si>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</si>
  <si>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</si>
  <si>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</si>
  <si>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</si>
  <si>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</si>
  <si>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</si>
  <si>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</si>
  <si>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</si>
  <si>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</si>
  <si>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</si>
  <si>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</si>
  <si>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</si>
  <si>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</si>
  <si>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</si>
  <si>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</si>
  <si>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</si>
  <si>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</si>
  <si>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</si>
  <si>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</si>
  <si>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</si>
  <si>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</si>
  <si>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</si>
  <si>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</si>
  <si>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</si>
  <si>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</si>
  <si>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</si>
  <si>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</si>
  <si>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</si>
  <si>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</si>
  <si>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</si>
  <si>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</si>
  <si>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</si>
  <si>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</si>
  <si>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</si>
  <si>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</si>
  <si>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</si>
  <si>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</si>
  <si>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</si>
  <si>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</si>
  <si>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</si>
  <si>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</si>
  <si>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</si>
  <si>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</si>
  <si>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</si>
  <si>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</si>
  <si>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</si>
  <si>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</si>
  <si>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</si>
  <si>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</si>
  <si>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</si>
  <si>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</si>
  <si>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</si>
  <si>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</si>
  <si>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</si>
  <si>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</si>
  <si>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</si>
  <si>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</si>
  <si>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</si>
  <si>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</si>
  <si>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</si>
  <si>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</si>
  <si>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</si>
  <si>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</si>
  <si>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</si>
  <si>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</si>
  <si>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</si>
  <si>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</si>
  <si>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</si>
  <si>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</si>
  <si>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</si>
  <si>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</si>
  <si>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</si>
  <si>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</si>
  <si>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</si>
  <si>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</si>
  <si>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</si>
  <si>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</si>
  <si>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</si>
  <si>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</si>
  <si>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</si>
  <si>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</si>
  <si>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</si>
  <si>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</si>
  <si>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</si>
  <si>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</si>
  <si>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</si>
  <si>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</si>
  <si>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</si>
  <si>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</si>
  <si>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</si>
  <si>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</si>
  <si>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</si>
  <si>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</si>
  <si>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</si>
  <si>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</si>
  <si>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</si>
  <si>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</si>
  <si>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</si>
  <si>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</si>
  <si>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</si>
  <si>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</si>
  <si>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</si>
  <si>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</si>
  <si>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</si>
  <si>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</si>
  <si>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</si>
  <si>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</si>
  <si>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</si>
  <si>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</si>
  <si>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</si>
  <si>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</si>
  <si>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</si>
  <si>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</si>
  <si>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</si>
  <si>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</si>
  <si>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</si>
  <si>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</si>
  <si>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</si>
  <si>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</si>
  <si>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</si>
  <si>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</si>
  <si>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</si>
  <si>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</si>
  <si>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</si>
  <si>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</si>
  <si>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</si>
  <si>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</si>
  <si>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</si>
  <si>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</si>
  <si>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</si>
  <si>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</si>
  <si>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</si>
  <si>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</si>
  <si>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</si>
  <si>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</si>
  <si>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</si>
  <si>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</si>
  <si>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</si>
  <si>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</si>
  <si>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</si>
  <si>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</si>
  <si>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</si>
  <si>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</si>
  <si>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</si>
  <si>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</si>
  <si>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</si>
  <si>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</si>
  <si>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</si>
  <si>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</si>
  <si>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</si>
  <si>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</si>
  <si>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</si>
  <si>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</si>
  <si>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</si>
  <si>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</si>
  <si>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</si>
  <si>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</si>
  <si>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</si>
  <si>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</si>
  <si>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</si>
  <si>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</si>
  <si>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</si>
  <si>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</si>
  <si>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</si>
  <si>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</si>
  <si>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</si>
  <si>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</si>
  <si>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</si>
  <si>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</si>
  <si>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</si>
  <si>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</si>
  <si>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</si>
  <si>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</si>
  <si>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</si>
  <si>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</si>
  <si>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</si>
  <si>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</si>
  <si>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</si>
  <si>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</si>
  <si>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</si>
  <si>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</si>
  <si>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</si>
  <si>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</si>
  <si>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</si>
  <si>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</si>
  <si>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</si>
  <si>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</si>
  <si>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</si>
  <si>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</si>
  <si>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</si>
  <si>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</si>
  <si>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</si>
  <si>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</si>
  <si>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</si>
  <si>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</si>
  <si>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</si>
  <si>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</si>
  <si>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</si>
  <si>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</si>
  <si>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</si>
  <si>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</si>
  <si>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</si>
  <si>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</si>
  <si>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</si>
  <si>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</si>
  <si>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</si>
  <si>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</si>
  <si>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</si>
  <si>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</si>
  <si>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</si>
  <si>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</si>
  <si>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</si>
  <si>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</si>
  <si>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</si>
  <si>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</si>
  <si>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</si>
  <si>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</si>
  <si>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</si>
  <si>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</si>
  <si>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</si>
  <si>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</si>
  <si>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</si>
  <si>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</si>
  <si>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</si>
  <si>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</si>
  <si>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</si>
  <si>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</si>
  <si>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</si>
  <si>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</si>
  <si>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</si>
  <si>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</si>
  <si>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</si>
  <si>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</si>
  <si>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</si>
  <si>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</si>
  <si>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</si>
  <si>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</si>
  <si>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</si>
  <si>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</si>
  <si>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</si>
  <si>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</si>
  <si>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</si>
  <si>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</si>
  <si>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</si>
  <si>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</si>
  <si>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</si>
  <si>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</si>
  <si>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</si>
  <si>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</si>
  <si>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</si>
  <si>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</si>
  <si>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</si>
  <si>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</si>
  <si>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</si>
  <si>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</si>
  <si>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</si>
  <si>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</si>
  <si>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</si>
  <si>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</si>
  <si>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</si>
  <si>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</si>
  <si>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</si>
  <si>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</si>
  <si>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</si>
  <si>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</si>
  <si>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</si>
  <si>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</si>
  <si>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</si>
  <si>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</si>
  <si>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</si>
  <si>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</si>
  <si>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</si>
  <si>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</si>
  <si>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</si>
  <si>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</si>
  <si>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</si>
  <si>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</si>
  <si>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</si>
  <si>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</si>
  <si>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</si>
  <si>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</si>
  <si>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</si>
  <si>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</si>
  <si>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</si>
  <si>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</si>
  <si>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</si>
  <si>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</si>
  <si>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</si>
  <si>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</si>
  <si>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</si>
  <si>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</si>
  <si>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</si>
  <si>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</si>
  <si>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</si>
  <si>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</si>
  <si>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</si>
  <si>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</si>
  <si>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</si>
  <si>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</si>
  <si>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</si>
  <si>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</si>
  <si>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</si>
  <si>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</si>
  <si>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</si>
  <si>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</si>
  <si>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</si>
  <si>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</si>
  <si>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</si>
  <si>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</si>
  <si>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</si>
  <si>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</si>
  <si>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</si>
  <si>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</si>
  <si>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</si>
  <si>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</si>
  <si>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</si>
  <si>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</si>
  <si>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</si>
  <si>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</si>
  <si>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</si>
  <si>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</si>
  <si>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</si>
  <si>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</si>
  <si>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</si>
  <si>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</si>
  <si>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</si>
  <si>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</si>
  <si>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</si>
  <si>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</si>
  <si>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</si>
  <si>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</si>
  <si>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</si>
  <si>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</si>
  <si>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</si>
  <si>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</si>
  <si>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</si>
  <si>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</si>
  <si>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</si>
  <si>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</si>
  <si>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</si>
  <si>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</si>
  <si>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</si>
  <si>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</si>
  <si>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</si>
  <si>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</si>
  <si>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</si>
  <si>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</si>
  <si>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</si>
  <si>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</si>
  <si>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</si>
  <si>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</si>
  <si>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</si>
  <si>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</si>
  <si>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</si>
  <si>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</si>
  <si>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</si>
  <si>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</si>
  <si>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</si>
  <si>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</si>
  <si>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</si>
  <si>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</si>
  <si>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</si>
  <si>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</si>
  <si>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</si>
  <si>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</si>
  <si>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</si>
  <si>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</si>
  <si>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</si>
  <si>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</si>
  <si>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</si>
  <si>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</si>
  <si>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</si>
  <si>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</si>
  <si>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</si>
  <si>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</si>
  <si>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</si>
  <si>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</si>
  <si>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</si>
  <si>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</si>
  <si>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</si>
  <si>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</si>
  <si>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</si>
  <si>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</si>
  <si>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</si>
  <si>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</si>
  <si>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</si>
  <si>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</si>
  <si>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</si>
  <si>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</si>
  <si>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</si>
  <si>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</si>
  <si>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</si>
  <si>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</si>
  <si>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</si>
  <si>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</si>
  <si>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</si>
  <si>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</si>
  <si>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</si>
  <si>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</si>
  <si>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</si>
  <si>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</si>
  <si>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</si>
  <si>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</si>
  <si>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</si>
  <si>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</si>
  <si>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</si>
  <si>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</si>
  <si>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</si>
  <si>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</si>
  <si>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</si>
  <si>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</si>
  <si>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</si>
  <si>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</si>
  <si>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</si>
  <si>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</si>
  <si>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</si>
  <si>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</si>
  <si>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</si>
  <si>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</si>
  <si>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</si>
  <si>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</si>
  <si>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</si>
  <si>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</si>
  <si>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</si>
  <si>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</si>
  <si>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</si>
  <si>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</si>
  <si>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</si>
  <si>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</si>
  <si>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</si>
  <si>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</si>
  <si>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</si>
  <si>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</si>
  <si>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</si>
  <si>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</si>
  <si>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</si>
  <si>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</si>
  <si>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</si>
  <si>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</si>
  <si>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</si>
  <si>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</si>
  <si>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</si>
  <si>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</si>
  <si>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</si>
  <si>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</si>
  <si>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</si>
  <si>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</si>
  <si>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</si>
  <si>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</si>
  <si>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</si>
  <si>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</si>
  <si>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</si>
  <si>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</si>
  <si>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</si>
  <si>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</si>
  <si>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</si>
  <si>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</si>
  <si>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</si>
  <si>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</si>
  <si>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</si>
  <si>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</si>
  <si>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</si>
  <si>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</si>
  <si>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</si>
  <si>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</si>
  <si>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</si>
  <si>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</si>
  <si>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</si>
  <si>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</si>
  <si>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</si>
  <si>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</si>
  <si>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</si>
  <si>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</si>
  <si>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</si>
  <si>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</si>
  <si>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</si>
  <si>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</si>
  <si>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</si>
  <si>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</si>
  <si>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</si>
  <si>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</si>
  <si>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</si>
  <si>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</si>
  <si>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</si>
  <si>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</si>
  <si>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</si>
  <si>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</si>
  <si>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</si>
  <si>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</si>
  <si>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</si>
  <si>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</si>
  <si>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</si>
  <si>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</si>
  <si>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</si>
  <si>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</si>
  <si>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</si>
  <si>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</si>
  <si>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</si>
  <si>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</si>
  <si>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</si>
  <si>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</si>
  <si>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</si>
  <si>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</si>
  <si>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</si>
  <si>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</si>
  <si>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</si>
  <si>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</si>
  <si>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</si>
  <si>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</si>
  <si>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</si>
  <si>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</si>
  <si>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</si>
  <si>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</si>
  <si>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</si>
  <si>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</si>
  <si>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</si>
  <si>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</si>
  <si>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</si>
  <si>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</si>
  <si>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</si>
  <si>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</si>
  <si>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</si>
  <si>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</si>
  <si>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</si>
  <si>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</si>
  <si>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</si>
  <si>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</si>
  <si>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</si>
  <si>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</si>
  <si>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</si>
  <si>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</si>
  <si>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</si>
  <si>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</si>
  <si>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</si>
  <si>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</si>
  <si>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</si>
  <si>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</si>
  <si>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</si>
  <si>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</si>
  <si>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</si>
  <si>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</si>
  <si>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</si>
  <si>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</si>
  <si>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</si>
  <si>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</si>
  <si>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</si>
  <si>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</si>
  <si>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</si>
  <si>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</si>
  <si>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</si>
  <si>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</si>
  <si>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</si>
  <si>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</si>
  <si>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</si>
  <si>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</si>
  <si>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</si>
  <si>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</si>
  <si>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</si>
  <si>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</si>
  <si>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</si>
  <si>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</si>
  <si>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</si>
  <si>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</si>
  <si>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</si>
  <si>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</si>
  <si>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</si>
  <si>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</si>
  <si>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</si>
  <si>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</si>
  <si>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</si>
  <si>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</si>
  <si>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</si>
  <si>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</si>
  <si>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</si>
  <si>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</si>
  <si>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</si>
  <si>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</si>
  <si>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</si>
  <si>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</si>
  <si>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</si>
  <si>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</si>
  <si>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</si>
  <si>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</si>
  <si>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</si>
  <si>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</si>
  <si>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</si>
  <si>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</si>
  <si>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</si>
  <si>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</si>
  <si>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</si>
  <si>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</si>
  <si>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</si>
  <si>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</si>
  <si>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</si>
  <si>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</si>
  <si>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</si>
  <si>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</si>
  <si>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</si>
  <si>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</si>
  <si>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</si>
  <si>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</si>
  <si>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</si>
  <si>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</si>
  <si>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</si>
  <si>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</si>
  <si>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</si>
  <si>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</si>
  <si>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</si>
  <si>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</si>
  <si>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</si>
  <si>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</si>
  <si>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</si>
  <si>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</si>
  <si>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</si>
  <si>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</si>
  <si>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</si>
  <si>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</si>
  <si>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</si>
  <si>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</si>
  <si>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</si>
  <si>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</si>
  <si>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</si>
  <si>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</si>
  <si>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</si>
  <si>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</si>
  <si>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</si>
  <si>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</si>
  <si>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</si>
  <si>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</si>
  <si>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</si>
  <si>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</si>
  <si>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</si>
  <si>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</si>
  <si>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</si>
  <si>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</si>
  <si>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</si>
  <si>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</si>
  <si>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</si>
  <si>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</si>
  <si>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</si>
  <si>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</si>
  <si>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</si>
  <si>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</si>
  <si>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</si>
  <si>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</si>
  <si>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</si>
  <si>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</si>
  <si>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</si>
  <si>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</si>
  <si>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</si>
  <si>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</si>
  <si>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</si>
  <si>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</si>
  <si>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</si>
  <si>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</si>
  <si>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</si>
  <si>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</si>
  <si>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</si>
  <si>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</si>
  <si>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</si>
  <si>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</si>
  <si>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</si>
  <si>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</si>
  <si>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</si>
  <si>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</si>
  <si>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</si>
  <si>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</si>
  <si>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</si>
  <si>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</si>
  <si>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</si>
  <si>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</si>
  <si>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</si>
  <si>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</si>
  <si>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</si>
  <si>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</si>
  <si>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</si>
  <si>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</si>
  <si>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</si>
  <si>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</si>
  <si>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</si>
  <si>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</si>
  <si>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</si>
  <si>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</si>
  <si>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</si>
  <si>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</si>
  <si>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</si>
  <si>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</si>
  <si>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</si>
  <si>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</si>
  <si>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</si>
  <si>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</si>
  <si>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</si>
  <si>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</si>
  <si>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</si>
  <si>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</si>
  <si>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</si>
  <si>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</si>
  <si>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</si>
  <si>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</si>
  <si>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</si>
  <si>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</si>
  <si>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</si>
  <si>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</si>
  <si>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</si>
  <si>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</si>
  <si>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</si>
  <si>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</si>
  <si>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</si>
  <si>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</si>
  <si>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</si>
  <si>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</si>
  <si>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</si>
  <si>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</si>
  <si>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</si>
  <si>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</si>
  <si>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</si>
  <si>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</si>
  <si>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</si>
  <si>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</si>
  <si>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</si>
  <si>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</si>
  <si>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</si>
  <si>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</si>
  <si>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</si>
  <si>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</si>
  <si>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</si>
  <si>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</si>
  <si>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</si>
  <si>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</si>
  <si>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</si>
  <si>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</si>
  <si>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</si>
  <si>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</si>
  <si>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</si>
  <si>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</si>
  <si>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</si>
  <si>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</si>
  <si>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</si>
  <si>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</si>
  <si>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</si>
  <si>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</si>
  <si>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</si>
  <si>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</si>
  <si>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</si>
  <si>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</si>
  <si>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</si>
  <si>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</si>
  <si>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</si>
  <si>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</si>
  <si>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</si>
  <si>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</si>
  <si>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</si>
  <si>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</si>
  <si>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</si>
  <si>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</si>
  <si>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</si>
  <si>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</si>
  <si>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</si>
  <si>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</si>
  <si>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</si>
  <si>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</si>
  <si>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</si>
  <si>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</si>
  <si>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</si>
  <si>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</si>
  <si>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</si>
  <si>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</si>
  <si>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</si>
  <si>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</si>
  <si>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</si>
  <si>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</si>
  <si>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</si>
  <si>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</si>
  <si>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</si>
  <si>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</si>
  <si>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</si>
  <si>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</si>
  <si>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</si>
  <si>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</si>
  <si>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</si>
  <si>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</si>
  <si>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</si>
  <si>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</si>
  <si>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</si>
  <si>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</si>
  <si>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</si>
  <si>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</si>
  <si>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</si>
  <si>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</si>
  <si>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</si>
  <si>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</si>
  <si>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</si>
  <si>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</si>
  <si>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</si>
  <si>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</si>
  <si>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</si>
  <si>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</si>
  <si>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</si>
  <si>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</si>
  <si>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</si>
  <si>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</si>
  <si>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</si>
  <si>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</si>
  <si>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</si>
  <si>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</si>
  <si>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</si>
  <si>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</si>
  <si>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</si>
  <si>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</si>
  <si>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</si>
  <si>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</si>
  <si>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</si>
  <si>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</si>
  <si>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</si>
  <si>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</si>
  <si>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</si>
  <si>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</si>
  <si>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</si>
  <si>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</si>
  <si>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</si>
  <si>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</si>
  <si>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</si>
  <si>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</si>
  <si>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</si>
  <si>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</si>
  <si>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</si>
  <si>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</si>
  <si>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</si>
  <si>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</si>
  <si>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</si>
  <si>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</si>
  <si>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</si>
  <si>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</si>
  <si>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</si>
  <si>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</si>
  <si>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</si>
  <si>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</si>
  <si>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</si>
  <si>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</si>
  <si>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</si>
  <si>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</si>
  <si>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</si>
  <si>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</si>
  <si>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</si>
  <si>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</si>
  <si>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</si>
  <si>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</si>
  <si>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</si>
  <si>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</si>
  <si>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</si>
  <si>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</si>
  <si>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</si>
  <si>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</si>
  <si>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</si>
  <si>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</si>
  <si>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</si>
  <si>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</si>
  <si>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</si>
  <si>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</si>
  <si>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</si>
  <si>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</si>
  <si>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</si>
  <si>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</si>
  <si>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</si>
  <si>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</si>
  <si>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</si>
  <si>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</si>
  <si>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</si>
  <si>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</si>
  <si>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</si>
  <si>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</si>
  <si>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</si>
  <si>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</si>
  <si>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</si>
  <si>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</si>
  <si>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</si>
  <si>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</si>
  <si>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</si>
  <si>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</si>
  <si>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</si>
  <si>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</si>
  <si>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</si>
  <si>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</si>
  <si>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</si>
  <si>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</si>
  <si>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</si>
  <si>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</si>
  <si>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</si>
  <si>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</si>
  <si>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</si>
  <si>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</si>
  <si>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</si>
  <si>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</si>
  <si>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</si>
  <si>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</si>
  <si>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</si>
  <si>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</si>
  <si>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</si>
  <si>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</si>
  <si>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</si>
  <si>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</si>
  <si>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</si>
  <si>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</si>
  <si>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</si>
  <si>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</si>
  <si>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</si>
  <si>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</si>
  <si>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</si>
  <si>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</si>
  <si>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</si>
  <si>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</si>
  <si>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</si>
  <si>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</si>
  <si>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</si>
  <si>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</si>
  <si>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</si>
  <si>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</si>
  <si>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</si>
  <si>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</si>
  <si>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</si>
  <si>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</si>
  <si>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</si>
  <si>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</si>
  <si>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</si>
  <si>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</si>
  <si>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</si>
  <si>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</si>
  <si>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</si>
  <si>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</si>
  <si>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</si>
  <si>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</si>
  <si>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</si>
  <si>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</si>
  <si>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</si>
  <si>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</si>
  <si>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</si>
  <si>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</si>
  <si>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</si>
  <si>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</si>
  <si>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</si>
  <si>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</si>
  <si>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</si>
  <si>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</si>
  <si>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</si>
  <si>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</si>
  <si>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</si>
  <si>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</si>
  <si>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</si>
  <si>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</si>
  <si>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</si>
  <si>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</si>
  <si>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</si>
  <si>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</si>
  <si>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</si>
  <si>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</si>
  <si>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</si>
  <si>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</si>
  <si>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</si>
  <si>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</si>
  <si>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</si>
  <si>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</si>
  <si>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</si>
  <si>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</si>
  <si>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</si>
  <si>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</si>
  <si>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</si>
  <si>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</si>
  <si>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</si>
  <si>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</si>
  <si>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</si>
  <si>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</si>
  <si>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</si>
  <si>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</si>
  <si>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</si>
  <si>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</si>
  <si>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</si>
  <si>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</si>
  <si>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</si>
  <si>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</si>
  <si>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</si>
  <si>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</si>
  <si>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</si>
  <si>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</si>
  <si>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</si>
  <si>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</si>
  <si>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</si>
  <si>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</si>
  <si>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</si>
  <si>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</si>
  <si>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</si>
  <si>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</si>
  <si>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</si>
  <si>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</si>
  <si>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</si>
  <si>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</si>
  <si>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</si>
  <si>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</si>
  <si>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</si>
  <si>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</si>
  <si>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</si>
  <si>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</si>
  <si>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</si>
  <si>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</si>
  <si>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</si>
  <si>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</si>
  <si>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</si>
  <si>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</si>
  <si>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</si>
  <si>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</si>
  <si>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</si>
  <si>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</si>
  <si>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</si>
  <si>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</si>
  <si>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</si>
  <si>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</si>
  <si>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</si>
  <si>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</si>
  <si>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</si>
  <si>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</si>
  <si>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</si>
  <si>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</si>
  <si>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</si>
  <si>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</si>
  <si>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</si>
  <si>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</si>
  <si>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</si>
  <si>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</si>
  <si>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</si>
  <si>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</si>
  <si>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</si>
  <si>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</si>
  <si>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</si>
  <si>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</si>
  <si>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</si>
  <si>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</si>
  <si>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</si>
  <si>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</si>
  <si>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</si>
  <si>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</si>
  <si>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</si>
  <si>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</si>
  <si>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</si>
  <si>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</si>
  <si>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</si>
  <si>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</si>
  <si>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</si>
  <si>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</si>
  <si>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</si>
  <si>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</si>
  <si>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</si>
  <si>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</si>
  <si>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</si>
  <si>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</si>
  <si>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</si>
  <si>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</si>
  <si>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</si>
  <si>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</si>
  <si>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</si>
  <si>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</si>
  <si>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</si>
  <si>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</si>
  <si>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</si>
  <si>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</si>
  <si>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</si>
  <si>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</si>
  <si>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</si>
  <si>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</si>
  <si>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</si>
  <si>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</si>
  <si>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</si>
  <si>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</si>
  <si>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</si>
  <si>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</si>
  <si>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</si>
  <si>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</si>
  <si>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</si>
  <si>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</si>
  <si>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</si>
  <si>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</si>
  <si>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</si>
  <si>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</si>
  <si>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</si>
  <si>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</si>
  <si>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</si>
  <si>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</si>
  <si>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</si>
  <si>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</si>
  <si>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</si>
  <si>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</si>
  <si>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</si>
  <si>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</si>
  <si>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</si>
  <si>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</si>
  <si>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</si>
  <si>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</si>
  <si>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</si>
  <si>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</si>
  <si>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</si>
  <si>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</si>
  <si>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</si>
  <si>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</si>
  <si>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</si>
  <si>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</si>
  <si>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</si>
  <si>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</si>
  <si>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</si>
  <si>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</si>
  <si>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</si>
  <si>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</si>
  <si>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</si>
  <si>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</si>
  <si>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</si>
  <si>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</si>
  <si>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</si>
  <si>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</si>
  <si>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</si>
  <si>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</si>
  <si>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</si>
  <si>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</si>
  <si>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</si>
  <si>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</si>
  <si>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</si>
  <si>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</si>
  <si>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</si>
  <si>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</si>
  <si>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</si>
  <si>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</si>
  <si>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</si>
  <si>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</si>
  <si>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</si>
  <si>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</si>
  <si>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</si>
  <si>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</si>
  <si>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</si>
  <si>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</si>
  <si>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</si>
  <si>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</si>
  <si>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</si>
  <si>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</si>
  <si>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</si>
  <si>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</si>
  <si>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</si>
  <si>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</si>
  <si>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</si>
  <si>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</si>
  <si>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</si>
  <si>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</si>
  <si>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</si>
  <si>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</si>
  <si>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</si>
  <si>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</si>
  <si>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</si>
  <si>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</si>
  <si>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</si>
  <si>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</si>
  <si>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</si>
  <si>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</si>
  <si>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</si>
  <si>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</si>
  <si>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</si>
  <si>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</si>
  <si>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</si>
  <si>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</si>
  <si>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</si>
  <si>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</si>
  <si>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</si>
  <si>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</si>
  <si>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</si>
  <si>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</si>
  <si>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</si>
  <si>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</si>
  <si>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</si>
  <si>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</si>
  <si>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</si>
  <si>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</si>
  <si>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</si>
  <si>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</si>
  <si>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</si>
  <si>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</si>
  <si>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</si>
  <si>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</si>
  <si>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</si>
  <si>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</si>
  <si>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</si>
  <si>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</si>
  <si>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</si>
  <si>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</si>
  <si>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</si>
  <si>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</si>
  <si>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</si>
  <si>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</si>
  <si>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</si>
  <si>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</si>
  <si>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</si>
  <si>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</si>
  <si>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</si>
  <si>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</si>
  <si>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</si>
  <si>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</si>
  <si>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</si>
  <si>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</si>
  <si>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</si>
  <si>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</si>
  <si>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</si>
  <si>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</si>
  <si>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</si>
  <si>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</si>
  <si>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</si>
  <si>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</si>
  <si>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</si>
  <si>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</si>
  <si>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</si>
  <si>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</si>
  <si>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</si>
  <si>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</si>
  <si>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</si>
  <si>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</si>
  <si>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</si>
  <si>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</si>
  <si>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</si>
  <si>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</si>
  <si>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</si>
  <si>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</si>
  <si>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</si>
  <si>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</si>
  <si>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</si>
  <si>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</si>
  <si>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</si>
  <si>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</si>
  <si>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</si>
  <si>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</si>
  <si>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</si>
  <si>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</si>
  <si>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</si>
  <si>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</si>
  <si>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</si>
  <si>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</si>
  <si>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</si>
  <si>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</si>
  <si>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</si>
  <si>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</si>
  <si>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</si>
  <si>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</si>
  <si>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</si>
  <si>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</si>
  <si>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</si>
  <si>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</si>
  <si>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</si>
  <si>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</si>
  <si>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</si>
  <si>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</si>
  <si>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</si>
  <si>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</si>
  <si>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</si>
  <si>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</si>
  <si>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</si>
  <si>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</si>
  <si>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</si>
  <si>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</si>
  <si>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</si>
  <si>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</si>
  <si>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</si>
  <si>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</si>
  <si>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</si>
  <si>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</si>
  <si>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</si>
  <si>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</si>
  <si>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</si>
  <si>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</si>
  <si>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</si>
  <si>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</si>
  <si>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</si>
  <si>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</si>
  <si>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</si>
  <si>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</si>
  <si>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</si>
  <si>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</si>
  <si>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</si>
  <si>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</si>
  <si>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</si>
  <si>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</si>
  <si>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</si>
  <si>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</si>
  <si>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</si>
  <si>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</si>
  <si>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</si>
  <si>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</si>
  <si>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</si>
  <si>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</si>
  <si>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</si>
  <si>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</si>
  <si>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</si>
  <si>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</si>
  <si>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</si>
  <si>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</si>
  <si>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</si>
  <si>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</si>
  <si>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</si>
  <si>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</si>
  <si>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</si>
  <si>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</si>
  <si>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</si>
  <si>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</si>
  <si>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</si>
  <si>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</si>
  <si>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</si>
  <si>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</si>
  <si>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</si>
  <si>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</si>
  <si>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</si>
  <si>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</si>
  <si>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</si>
  <si>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</si>
  <si>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</si>
  <si>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</si>
  <si>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</si>
  <si>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</si>
  <si>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</si>
  <si>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</si>
  <si>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</si>
  <si>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</si>
  <si>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</si>
  <si>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</si>
  <si>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</si>
  <si>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</si>
  <si>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</si>
  <si>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</si>
  <si>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</si>
  <si>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</si>
  <si>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</si>
  <si>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</si>
  <si>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</si>
  <si>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</si>
  <si>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</si>
  <si>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</si>
  <si>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</si>
  <si>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</si>
  <si>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</si>
  <si>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</si>
  <si>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</si>
  <si>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</si>
  <si>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</si>
  <si>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</si>
  <si>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</si>
  <si>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</si>
  <si>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</si>
  <si>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</si>
  <si>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</si>
  <si>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</si>
  <si>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</si>
  <si>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</si>
  <si>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</si>
  <si>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</si>
  <si>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</si>
  <si>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</si>
  <si>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</si>
  <si>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</si>
  <si>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</si>
  <si>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</si>
  <si>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</si>
  <si>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</si>
  <si>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</si>
  <si>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</si>
  <si>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</si>
  <si>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</si>
  <si>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</si>
  <si>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</si>
  <si>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</si>
  <si>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</si>
  <si>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</si>
  <si>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</si>
  <si>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</si>
  <si>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</si>
  <si>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</si>
  <si>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</si>
  <si>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</si>
  <si>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</si>
  <si>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</si>
  <si>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</si>
  <si>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</si>
  <si>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</si>
  <si>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</si>
  <si>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</si>
  <si>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</si>
  <si>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</si>
  <si>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</si>
  <si>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</si>
  <si>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</si>
  <si>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</si>
  <si>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</si>
  <si>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</si>
  <si>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</si>
  <si>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</si>
  <si>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</si>
  <si>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</si>
  <si>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</si>
  <si>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</si>
  <si>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</si>
  <si>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</si>
  <si>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</si>
  <si>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</si>
  <si>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</si>
  <si>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</si>
  <si>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</si>
  <si>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</si>
  <si>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</si>
  <si>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</si>
  <si>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</si>
  <si>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</si>
  <si>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</si>
  <si>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</si>
  <si>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</si>
  <si>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</si>
  <si>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</si>
  <si>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</si>
  <si>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</si>
  <si>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</si>
  <si>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</si>
  <si>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</si>
  <si>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</si>
  <si>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</si>
  <si>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</si>
  <si>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</si>
  <si>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</si>
  <si>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</si>
  <si>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</si>
  <si>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</si>
  <si>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</si>
  <si>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</si>
  <si>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</si>
  <si>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</si>
  <si>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</si>
  <si>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</si>
  <si>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</si>
  <si>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</si>
  <si>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</si>
  <si>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</si>
  <si>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</si>
  <si>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</si>
  <si>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</si>
  <si>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</si>
  <si>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</si>
  <si>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</si>
  <si>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</si>
  <si>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</si>
  <si>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</si>
  <si>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</si>
  <si>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</si>
  <si>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</si>
  <si>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</si>
  <si>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</si>
  <si>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</si>
  <si>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</si>
  <si>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</si>
  <si>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</si>
  <si>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</si>
  <si>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</si>
  <si>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</si>
  <si>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</si>
  <si>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</si>
  <si>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</si>
  <si>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</si>
  <si>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</si>
  <si>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</si>
  <si>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</si>
  <si>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</si>
  <si>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</si>
  <si>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</si>
  <si>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</si>
  <si>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</si>
  <si>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</si>
  <si>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</si>
  <si>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</si>
  <si>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</si>
  <si>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</si>
  <si>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</si>
  <si>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</si>
  <si>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</si>
  <si>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</si>
  <si>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</si>
  <si>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</si>
  <si>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</si>
  <si>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</si>
  <si>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</si>
  <si>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</si>
  <si>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</si>
  <si>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</si>
  <si>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</si>
  <si>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</si>
  <si>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</si>
  <si>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</si>
  <si>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</si>
  <si>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</si>
  <si>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</si>
  <si>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</si>
  <si>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</si>
  <si>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</si>
  <si>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</si>
  <si>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</si>
  <si>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</si>
  <si>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</si>
  <si>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</si>
  <si>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</si>
  <si>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</si>
  <si>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</si>
  <si>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</si>
  <si>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</si>
  <si>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</si>
  <si>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</si>
  <si>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</si>
  <si>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</si>
  <si>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</si>
  <si>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</si>
  <si>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</si>
  <si>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</si>
  <si>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</si>
  <si>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</si>
  <si>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</si>
  <si>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</si>
  <si>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</si>
  <si>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</si>
  <si>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</si>
  <si>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</si>
  <si>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</si>
  <si>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</si>
  <si>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</si>
  <si>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</si>
  <si>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</si>
  <si>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</si>
  <si>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</si>
  <si>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</si>
  <si>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</si>
  <si>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</si>
  <si>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</si>
  <si>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</si>
  <si>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</si>
  <si>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</si>
  <si>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</si>
  <si>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</si>
  <si>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</si>
  <si>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</si>
  <si>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</si>
  <si>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</si>
  <si>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</si>
  <si>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</si>
  <si>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</si>
  <si>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</si>
  <si>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</si>
  <si>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</si>
  <si>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</si>
  <si>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</si>
  <si>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</si>
  <si>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</si>
  <si>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</si>
  <si>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</si>
  <si>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</si>
  <si>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</si>
  <si>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</si>
  <si>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</si>
  <si>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</si>
  <si>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</si>
  <si>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</si>
  <si>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</si>
  <si>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</si>
  <si>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</si>
  <si>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</si>
  <si>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</si>
  <si>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</si>
  <si>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</si>
  <si>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</si>
  <si>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</si>
  <si>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</si>
  <si>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</si>
  <si>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</si>
  <si>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</si>
  <si>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</si>
  <si>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</si>
  <si>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</si>
  <si>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</si>
  <si>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</si>
  <si>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</si>
  <si>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</si>
  <si>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</si>
  <si>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</si>
  <si>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</si>
  <si>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</si>
  <si>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</si>
  <si>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</si>
  <si>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</si>
  <si>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</si>
  <si>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</si>
  <si>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</si>
  <si>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</si>
  <si>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</si>
  <si>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</si>
  <si>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</si>
  <si>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</si>
  <si>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</si>
  <si>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</si>
  <si>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</si>
  <si>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</si>
  <si>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</si>
  <si>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</si>
  <si>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</si>
  <si>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</si>
  <si>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</si>
  <si>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</si>
  <si>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</si>
  <si>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</si>
  <si>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</si>
  <si>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</si>
  <si>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</si>
  <si>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</si>
  <si>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</si>
  <si>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</si>
  <si>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</si>
  <si>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</si>
  <si>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</si>
  <si>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</si>
  <si>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</si>
  <si>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</si>
  <si>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</si>
  <si>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</si>
  <si>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</si>
  <si>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</si>
  <si>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</si>
  <si>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</si>
  <si>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</si>
  <si>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</si>
  <si>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</si>
  <si>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</si>
  <si>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</si>
  <si>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</si>
  <si>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</si>
  <si>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</si>
  <si>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</si>
  <si>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</si>
  <si>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</si>
  <si>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</si>
  <si>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</si>
  <si>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</si>
  <si>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</si>
  <si>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</si>
  <si>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</si>
  <si>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</si>
  <si>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</si>
  <si>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</si>
  <si>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</si>
  <si>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</si>
  <si>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</si>
  <si>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</si>
  <si>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</si>
  <si>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</si>
  <si>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</si>
  <si>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</si>
  <si>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</si>
  <si>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</si>
  <si>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</si>
  <si>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</si>
  <si>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</si>
  <si>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</si>
  <si>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</si>
  <si>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</si>
  <si>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</si>
  <si>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</si>
  <si>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</si>
  <si>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</si>
  <si>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</si>
  <si>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</si>
  <si>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</si>
  <si>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</si>
  <si>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</si>
  <si>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</si>
  <si>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</si>
  <si>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</si>
  <si>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</si>
  <si>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</si>
  <si>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</si>
  <si>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</si>
  <si>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</si>
  <si>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</si>
  <si>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</si>
  <si>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</si>
  <si>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</si>
  <si>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</si>
  <si>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</si>
  <si>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</si>
  <si>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</si>
  <si>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</si>
  <si>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</si>
  <si>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</si>
  <si>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</si>
  <si>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</si>
  <si>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</si>
  <si>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</si>
  <si>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</si>
  <si>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</si>
  <si>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</si>
  <si>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</si>
  <si>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</si>
  <si>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</si>
  <si>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</si>
  <si>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</si>
  <si>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</si>
  <si>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</si>
  <si>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</si>
  <si>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</si>
  <si>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</si>
  <si>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</si>
  <si>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</si>
  <si>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</si>
  <si>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</si>
  <si>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</si>
  <si>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</si>
  <si>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</si>
  <si>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</si>
  <si>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</si>
  <si>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</si>
  <si>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</si>
  <si>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</si>
  <si>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</si>
  <si>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</si>
  <si>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</si>
  <si>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</si>
  <si>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</si>
  <si>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</si>
  <si>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</si>
  <si>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</si>
  <si>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</si>
  <si>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</si>
  <si>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</si>
  <si>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</si>
  <si>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</si>
  <si>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</si>
  <si>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</si>
  <si>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</si>
  <si>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</si>
  <si>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</si>
  <si>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</si>
  <si>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</si>
  <si>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</si>
  <si>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</si>
  <si>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</si>
  <si>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</si>
  <si>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</si>
  <si>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</si>
  <si>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</si>
  <si>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</si>
  <si>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</si>
  <si>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</si>
  <si>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</si>
  <si>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</si>
  <si>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</si>
  <si>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</si>
  <si>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</si>
  <si>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</si>
  <si>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</si>
  <si>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</si>
  <si>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</si>
  <si>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</si>
  <si>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</si>
  <si>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</si>
  <si>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</si>
  <si>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</si>
  <si>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</si>
  <si>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</si>
  <si>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</si>
  <si>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</si>
  <si>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</si>
  <si>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</si>
  <si>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</si>
  <si>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</si>
  <si>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</si>
  <si>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</si>
  <si>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</si>
  <si>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</si>
  <si>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</si>
  <si>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</si>
  <si>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</si>
  <si>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</si>
  <si>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</si>
  <si>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</si>
  <si>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</si>
  <si>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</si>
  <si>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</si>
  <si>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</si>
  <si>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</si>
  <si>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</si>
  <si>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</si>
  <si>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</si>
  <si>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</si>
  <si>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</si>
  <si>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</si>
  <si>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</si>
  <si>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</si>
  <si>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</si>
  <si>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</si>
  <si>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</si>
  <si>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</si>
  <si>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</si>
  <si>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</si>
  <si>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</si>
  <si>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</si>
  <si>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</si>
  <si>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</si>
  <si>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</si>
  <si>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</si>
  <si>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</si>
  <si>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</si>
  <si>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</si>
  <si>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</si>
  <si>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</si>
  <si>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</si>
  <si>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</si>
  <si>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</si>
  <si>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</si>
  <si>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</si>
  <si>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</si>
  <si>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</si>
  <si>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</si>
  <si>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</si>
  <si>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</si>
  <si>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</si>
  <si>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</si>
  <si>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</si>
  <si>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</si>
  <si>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</si>
  <si>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</si>
  <si>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</si>
  <si>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</si>
  <si>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</si>
  <si>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</si>
  <si>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</si>
  <si>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</si>
  <si>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</si>
  <si>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</si>
  <si>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</si>
  <si>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</si>
  <si>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</si>
  <si>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</si>
  <si>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</si>
  <si>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</si>
  <si>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</si>
  <si>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</si>
  <si>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</si>
  <si>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</si>
  <si>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</si>
  <si>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</si>
  <si>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</si>
  <si>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</si>
  <si>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</si>
  <si>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</si>
  <si>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</si>
  <si>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</si>
  <si>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</si>
  <si>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</si>
  <si>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</si>
  <si>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</si>
  <si>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</si>
  <si>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</si>
  <si>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</si>
  <si>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</si>
  <si>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</si>
  <si>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</si>
  <si>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</si>
  <si>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</si>
  <si>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</si>
  <si>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</si>
  <si>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</si>
  <si>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</si>
  <si>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</si>
  <si>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</si>
  <si>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</si>
  <si>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</si>
  <si>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</si>
  <si>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</si>
  <si>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</si>
  <si>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</si>
  <si>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</si>
  <si>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</si>
  <si>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</si>
  <si>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</si>
  <si>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</si>
  <si>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</si>
  <si>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</si>
  <si>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</si>
  <si>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</si>
  <si>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</si>
  <si>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</si>
  <si>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</si>
  <si>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</si>
  <si>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</si>
  <si>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</si>
  <si>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</si>
  <si>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</si>
  <si>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</si>
  <si>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</si>
  <si>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</si>
  <si>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</si>
  <si>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</si>
  <si>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</si>
  <si>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</si>
  <si>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</si>
  <si>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</si>
  <si>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</si>
  <si>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</si>
  <si>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</si>
  <si>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</si>
  <si>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</si>
  <si>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</si>
  <si>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</si>
  <si>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</si>
  <si>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</si>
  <si>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</si>
  <si>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</si>
  <si>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</si>
  <si>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</si>
  <si>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</si>
  <si>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</si>
  <si>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</si>
  <si>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</si>
  <si>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</si>
  <si>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</si>
  <si>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</si>
  <si>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</si>
  <si>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</si>
  <si>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</si>
  <si>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</si>
  <si>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</si>
  <si>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</si>
  <si>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</si>
  <si>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</si>
  <si>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</si>
  <si>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</si>
  <si>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</si>
  <si>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</si>
  <si>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</si>
  <si>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</si>
  <si>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</si>
  <si>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</si>
  <si>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</si>
  <si>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</si>
  <si>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</si>
  <si>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</si>
  <si>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</si>
  <si>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</si>
  <si>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</si>
  <si>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</si>
  <si>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</si>
  <si>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</si>
  <si>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</si>
  <si>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</si>
  <si>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</si>
  <si>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</si>
  <si>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</si>
  <si>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</si>
  <si>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</si>
  <si>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</si>
  <si>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</si>
  <si>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</si>
  <si>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</si>
  <si>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</si>
  <si>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</si>
  <si>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</si>
  <si>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</si>
  <si>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</si>
  <si>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</si>
  <si>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</si>
  <si>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</si>
  <si>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</si>
  <si>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</si>
  <si>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</si>
  <si>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</si>
  <si>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</si>
  <si>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</si>
  <si>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</si>
  <si>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</si>
  <si>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</si>
  <si>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</si>
  <si>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</si>
  <si>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</si>
  <si>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</si>
  <si>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</si>
  <si>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</si>
  <si>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</si>
  <si>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</si>
  <si>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</si>
  <si>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</si>
  <si>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</si>
  <si>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</si>
  <si>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</si>
  <si>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</si>
  <si>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</si>
  <si>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</si>
  <si>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</si>
  <si>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</si>
  <si>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</si>
  <si>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</si>
  <si>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</si>
  <si>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</si>
  <si>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</si>
  <si>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</si>
  <si>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</si>
  <si>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</si>
  <si>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</si>
  <si>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</si>
  <si>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</si>
  <si>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</si>
  <si>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</si>
  <si>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</si>
  <si>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</si>
  <si>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</si>
  <si>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</si>
  <si>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</si>
  <si>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</si>
  <si>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</si>
  <si>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</si>
  <si>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</si>
  <si>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</si>
  <si>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</si>
  <si>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</si>
  <si>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</si>
  <si>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</si>
  <si>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</si>
  <si>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</si>
  <si>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</si>
  <si>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</si>
  <si>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</si>
  <si>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</si>
  <si>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</si>
  <si>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</si>
  <si>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</si>
  <si>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</si>
  <si>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</si>
  <si>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</si>
  <si>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</si>
  <si>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</si>
  <si>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</si>
  <si>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</si>
  <si>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</si>
  <si>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</si>
  <si>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</si>
  <si>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</si>
  <si>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</si>
  <si>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</si>
  <si>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</si>
  <si>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</si>
  <si>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</si>
  <si>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</si>
  <si>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</si>
  <si>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</si>
  <si>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</si>
  <si>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</si>
  <si>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</si>
  <si>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</si>
  <si>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</si>
  <si>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</si>
  <si>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</si>
  <si>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</si>
  <si>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</si>
  <si>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</si>
  <si>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</si>
  <si>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</si>
  <si>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</si>
  <si>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</si>
  <si>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</si>
  <si>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</si>
  <si>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</si>
  <si>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</si>
  <si>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</si>
  <si>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</si>
  <si>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</si>
  <si>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</si>
  <si>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</si>
  <si>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</si>
  <si>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</si>
  <si>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</si>
  <si>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</si>
  <si>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</si>
  <si>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</si>
  <si>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</si>
  <si>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</si>
  <si>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</si>
  <si>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</si>
  <si>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</si>
  <si>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</si>
  <si>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</si>
  <si>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</si>
  <si>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</si>
  <si>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</si>
  <si>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</si>
  <si>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</si>
  <si>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</si>
  <si>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</si>
  <si>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</si>
  <si>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</si>
  <si>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</si>
  <si>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</si>
  <si>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</si>
  <si>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</si>
  <si>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</si>
  <si>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</si>
  <si>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</si>
  <si>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</si>
  <si>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</si>
  <si>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</si>
  <si>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</si>
  <si>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</si>
  <si>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</si>
  <si>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</si>
  <si>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</si>
  <si>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</si>
  <si>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</si>
  <si>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</si>
  <si>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</si>
  <si>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</si>
  <si>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</si>
  <si>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</si>
  <si>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</si>
  <si>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</si>
  <si>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</si>
  <si>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</si>
  <si>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</si>
  <si>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</si>
  <si>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</si>
  <si>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</si>
  <si>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</si>
  <si>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</si>
  <si>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</si>
  <si>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</si>
  <si>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</si>
  <si>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</si>
  <si>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</si>
  <si>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</si>
  <si>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</si>
  <si>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</si>
  <si>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</si>
  <si>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</si>
  <si>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</si>
  <si>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</si>
  <si>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</si>
  <si>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</si>
  <si>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</si>
  <si>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</si>
  <si>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</si>
  <si>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</si>
  <si>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</si>
  <si>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</si>
  <si>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</si>
  <si>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</si>
  <si>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</si>
  <si>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</si>
  <si>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</si>
  <si>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</si>
  <si>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</si>
  <si>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</si>
  <si>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</si>
  <si>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</si>
  <si>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</si>
  <si>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</si>
  <si>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</si>
  <si>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</si>
  <si>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</si>
  <si>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</si>
  <si>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</si>
  <si>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</si>
  <si>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</si>
  <si>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</si>
  <si>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</si>
  <si>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</si>
  <si>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</si>
  <si>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</si>
  <si>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</si>
  <si>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</si>
  <si>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</si>
  <si>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</si>
  <si>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</si>
  <si>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</si>
  <si>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</si>
  <si>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</si>
  <si>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</si>
  <si>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</si>
  <si>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</si>
  <si>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</si>
  <si>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</si>
  <si>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</si>
  <si>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</si>
  <si>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</si>
  <si>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</si>
  <si>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</si>
  <si>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</si>
  <si>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</si>
  <si>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</si>
  <si>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</si>
  <si>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</si>
  <si>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</si>
  <si>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</si>
  <si>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</si>
  <si>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</si>
  <si>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</si>
  <si>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</si>
  <si>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</si>
  <si>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</si>
  <si>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</si>
  <si>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</si>
  <si>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</si>
  <si>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</si>
  <si>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</si>
  <si>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</si>
  <si>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</si>
  <si>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</si>
  <si>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</si>
  <si>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</si>
  <si>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</si>
  <si>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</si>
  <si>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</si>
  <si>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</si>
  <si>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</si>
  <si>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</si>
  <si>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</si>
  <si>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</si>
  <si>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</si>
  <si>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</si>
  <si>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</si>
  <si>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</si>
  <si>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</si>
  <si>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</si>
  <si>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</si>
  <si>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</si>
  <si>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</si>
  <si>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</si>
  <si>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</si>
  <si>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</si>
  <si>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</si>
  <si>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</si>
  <si>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</si>
  <si>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</si>
  <si>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</si>
  <si>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</si>
  <si>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</si>
  <si>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</si>
  <si>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</si>
  <si>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</si>
  <si>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</si>
  <si>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</si>
  <si>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</si>
  <si>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</si>
  <si>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</si>
  <si>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</si>
  <si>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</si>
  <si>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</si>
  <si>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</si>
  <si>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</si>
  <si>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</si>
  <si>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</si>
  <si>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</si>
  <si>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</si>
  <si>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</si>
  <si>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</si>
  <si>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</si>
  <si>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</si>
  <si>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</si>
  <si>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</si>
  <si>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</si>
  <si>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</si>
  <si>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</si>
  <si>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</si>
  <si>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</si>
  <si>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</si>
  <si>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</si>
  <si>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</si>
  <si>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</si>
  <si>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</si>
  <si>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</si>
  <si>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</si>
  <si>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</si>
  <si>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</si>
  <si>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</si>
  <si>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</si>
  <si>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</si>
  <si>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</si>
  <si>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</si>
  <si>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</si>
  <si>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</si>
  <si>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</si>
  <si>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</si>
  <si>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</si>
  <si>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</si>
  <si>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</si>
  <si>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</si>
  <si>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</si>
  <si>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</si>
  <si>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</si>
  <si>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</si>
  <si>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</si>
  <si>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</si>
  <si>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</si>
  <si>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</si>
  <si>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</si>
  <si>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</si>
  <si>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</si>
  <si>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</si>
  <si>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</si>
  <si>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</si>
  <si>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</si>
  <si>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</si>
  <si>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</si>
  <si>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</si>
  <si>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</si>
  <si>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</si>
  <si>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</si>
  <si>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</si>
  <si>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</si>
  <si>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</si>
  <si>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</si>
  <si>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</si>
  <si>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</si>
  <si>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</si>
  <si>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</si>
  <si>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</si>
  <si>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</si>
  <si>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</si>
  <si>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</si>
  <si>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</si>
  <si>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</si>
  <si>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</si>
  <si>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</si>
  <si>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</si>
  <si>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</si>
  <si>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</si>
  <si>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</si>
  <si>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</si>
  <si>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</si>
  <si>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</si>
  <si>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</si>
  <si>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</si>
  <si>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</si>
  <si>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</si>
  <si>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</si>
  <si>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</si>
  <si>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</si>
  <si>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</si>
  <si>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</si>
  <si>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</si>
  <si>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</si>
  <si>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</si>
  <si>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</si>
  <si>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</si>
  <si>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</si>
  <si>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</si>
  <si>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</si>
  <si>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</si>
  <si>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</si>
  <si>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</si>
  <si>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</si>
  <si>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</si>
  <si>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</si>
  <si>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</si>
  <si>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</si>
  <si>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</si>
  <si>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</si>
  <si>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</si>
  <si>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</si>
  <si>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</si>
  <si>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</si>
  <si>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</si>
  <si>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</si>
  <si>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</si>
  <si>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</si>
  <si>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</si>
  <si>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</si>
  <si>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</si>
  <si>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</si>
  <si>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</si>
  <si>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</si>
  <si>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</si>
  <si>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</si>
  <si>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</si>
  <si>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</si>
  <si>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</si>
  <si>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</si>
  <si>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</si>
  <si>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</si>
  <si>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</si>
  <si>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</si>
  <si>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</si>
  <si>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</si>
  <si>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</si>
  <si>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</si>
  <si>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</si>
  <si>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</si>
  <si>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</si>
  <si>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</si>
  <si>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</si>
  <si>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</si>
  <si>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</si>
  <si>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</si>
  <si>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</si>
  <si>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</si>
  <si>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</si>
  <si>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</si>
  <si>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</si>
  <si>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</si>
  <si>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</si>
  <si>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</si>
  <si>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</si>
  <si>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</si>
  <si>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</si>
  <si>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</si>
  <si>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</si>
  <si>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</si>
  <si>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</si>
  <si>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</si>
  <si>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</si>
  <si>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</si>
  <si>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</si>
  <si>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</si>
  <si>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</si>
  <si>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</si>
  <si>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</si>
  <si>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</si>
  <si>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</si>
  <si>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</si>
  <si>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</si>
  <si>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</si>
  <si>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</si>
  <si>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</si>
  <si>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</si>
  <si>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</si>
  <si>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</si>
  <si>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</si>
  <si>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</si>
  <si>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</si>
  <si>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</si>
  <si>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</si>
  <si>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</si>
  <si>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</si>
  <si>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</si>
  <si>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</si>
  <si>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</si>
  <si>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</si>
  <si>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</si>
  <si>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</si>
  <si>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</si>
  <si>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</si>
  <si>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</si>
  <si>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</si>
  <si>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</si>
  <si>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</si>
  <si>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</si>
  <si>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</si>
  <si>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</si>
  <si>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</si>
  <si>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</si>
  <si>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</si>
  <si>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</si>
  <si>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</si>
  <si>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</si>
  <si>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</si>
  <si>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</si>
  <si>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</si>
  <si>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</si>
  <si>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</si>
  <si>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</si>
  <si>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</si>
  <si>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</si>
  <si>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</si>
  <si>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</si>
  <si>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</si>
  <si>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</si>
  <si>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</si>
  <si>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</si>
  <si>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</si>
  <si>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</si>
  <si>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</si>
  <si>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</si>
  <si>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</si>
  <si>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</si>
  <si>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</si>
  <si>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</si>
  <si>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</si>
  <si>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</si>
  <si>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</si>
  <si>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</si>
  <si>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</si>
  <si>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</si>
  <si>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</si>
  <si>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</si>
  <si>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</si>
  <si>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</si>
  <si>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</si>
  <si>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</si>
  <si>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</si>
  <si>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</si>
  <si>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</si>
  <si>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</si>
  <si>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</si>
  <si>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</si>
  <si>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</si>
  <si>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</si>
  <si>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</si>
  <si>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</si>
  <si>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</si>
  <si>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</si>
  <si>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</si>
  <si>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</si>
  <si>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</si>
  <si>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</si>
  <si>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</si>
  <si>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</si>
  <si>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</si>
  <si>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</si>
  <si>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</si>
  <si>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</si>
  <si>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</si>
  <si>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</si>
  <si>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</si>
  <si>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</si>
  <si>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</si>
  <si>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</si>
  <si>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</si>
  <si>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</si>
  <si>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</si>
  <si>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</si>
  <si>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</si>
  <si>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</si>
  <si>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</si>
  <si>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</si>
  <si>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</si>
  <si>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</si>
  <si>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</si>
  <si>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</si>
  <si>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</si>
  <si>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</si>
  <si>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</si>
  <si>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</si>
  <si>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</si>
  <si>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</si>
  <si>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</si>
  <si>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</si>
  <si>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</si>
  <si>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</si>
  <si>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</si>
  <si>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</si>
  <si>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</si>
  <si>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</si>
  <si>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</si>
  <si>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</si>
  <si>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</si>
  <si>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</si>
  <si>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</si>
  <si>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</si>
  <si>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</si>
  <si>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</si>
  <si>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</si>
  <si>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</si>
  <si>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</si>
  <si>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</si>
  <si>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</si>
  <si>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</si>
  <si>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</si>
  <si>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</si>
  <si>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</si>
  <si>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</si>
  <si>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</si>
  <si>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</si>
  <si>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</si>
  <si>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</si>
  <si>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</si>
  <si>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</si>
  <si>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</si>
  <si>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</si>
  <si>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</si>
  <si>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</si>
  <si>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</si>
  <si>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</si>
  <si>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</si>
  <si>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</si>
  <si>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</si>
  <si>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</si>
  <si>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</si>
  <si>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</si>
  <si>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</si>
  <si>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</si>
  <si>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</si>
  <si>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</si>
  <si>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</si>
  <si>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</si>
  <si>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</si>
  <si>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</si>
  <si>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</si>
  <si>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</si>
  <si>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</si>
  <si>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</si>
  <si>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</si>
  <si>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</si>
  <si>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</si>
  <si>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</si>
  <si>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</si>
  <si>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</si>
  <si>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</si>
  <si>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</si>
  <si>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</si>
  <si>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</si>
  <si>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</si>
  <si>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</si>
  <si>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</si>
  <si>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</si>
  <si>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</si>
  <si>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</si>
  <si>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</si>
  <si>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</si>
  <si>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</si>
  <si>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</si>
  <si>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</si>
  <si>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</si>
  <si>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</si>
  <si>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</si>
  <si>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</si>
  <si>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</si>
  <si>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</si>
  <si>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</si>
  <si>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</si>
  <si>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</si>
  <si>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</si>
  <si>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</si>
  <si>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</si>
  <si>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</si>
  <si>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</si>
  <si>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</si>
  <si>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</si>
  <si>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</si>
  <si>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</si>
  <si>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</si>
  <si>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</si>
  <si>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</si>
  <si>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</si>
  <si>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</si>
  <si>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</si>
  <si>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</si>
  <si>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</si>
  <si>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</si>
  <si>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</si>
  <si>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</si>
  <si>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</si>
  <si>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</si>
  <si>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</si>
  <si>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</si>
  <si>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</si>
  <si>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</si>
  <si>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</si>
  <si>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</si>
  <si>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</si>
  <si>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</si>
  <si>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</si>
  <si>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</si>
  <si>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</si>
  <si>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</si>
  <si>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</si>
  <si>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</si>
  <si>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</si>
  <si>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</si>
  <si>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</si>
  <si>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</si>
  <si>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</si>
  <si>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</si>
  <si>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</si>
  <si>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</si>
  <si>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</si>
  <si>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</si>
  <si>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</si>
  <si>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</si>
  <si>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</si>
  <si>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</si>
  <si>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</si>
  <si>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</si>
  <si>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</si>
  <si>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</si>
  <si>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</si>
  <si>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</si>
  <si>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</si>
  <si>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</si>
  <si>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</si>
  <si>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</si>
  <si>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</si>
  <si>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</si>
  <si>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</si>
  <si>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</si>
  <si>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</si>
  <si>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</si>
  <si>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</si>
  <si>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</si>
  <si>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</si>
  <si>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</si>
  <si>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</si>
  <si>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</si>
  <si>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</si>
  <si>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</si>
  <si>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</si>
  <si>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</si>
  <si>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</si>
  <si>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</si>
  <si>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</si>
  <si>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</si>
  <si>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</si>
  <si>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</si>
  <si>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</si>
  <si>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</si>
  <si>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</si>
  <si>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</si>
  <si>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</si>
  <si>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</si>
  <si>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</si>
  <si>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</si>
  <si>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</si>
  <si>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</si>
  <si>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</si>
  <si>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</si>
  <si>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</si>
  <si>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</si>
  <si>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</si>
  <si>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</si>
  <si>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</si>
  <si>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</si>
  <si>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</si>
  <si>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</si>
  <si>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</si>
  <si>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</si>
  <si>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</si>
  <si>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</si>
  <si>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</si>
  <si>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</si>
  <si>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</si>
  <si>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</si>
  <si>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</si>
  <si>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</si>
  <si>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</si>
  <si>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</si>
  <si>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</si>
  <si>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</si>
  <si>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</si>
  <si>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</si>
  <si>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</si>
  <si>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</si>
  <si>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</si>
  <si>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</si>
  <si>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</si>
  <si>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</si>
  <si>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</si>
  <si>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</si>
  <si>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</si>
  <si>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</si>
  <si>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</si>
  <si>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</si>
  <si>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</si>
  <si>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</si>
  <si>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</si>
  <si>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</si>
  <si>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</si>
  <si>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</si>
  <si>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</si>
  <si>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</si>
  <si>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</si>
  <si>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</si>
  <si>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</si>
  <si>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</si>
  <si>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</si>
  <si>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</si>
  <si>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</si>
  <si>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</si>
  <si>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</si>
  <si>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</si>
  <si>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</si>
  <si>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</si>
  <si>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</si>
  <si>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</si>
  <si>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</si>
  <si>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</si>
  <si>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</si>
  <si>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</si>
  <si>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</si>
  <si>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</si>
  <si>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</si>
  <si>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</si>
  <si>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</si>
  <si>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</si>
  <si>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</si>
  <si>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</si>
  <si>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</si>
  <si>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</si>
  <si>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</si>
  <si>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</si>
  <si>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</si>
  <si>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</si>
  <si>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</si>
  <si>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</si>
  <si>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</si>
  <si>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</si>
  <si>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</si>
  <si>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</si>
  <si>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</si>
  <si>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</si>
  <si>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</si>
  <si>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</si>
  <si>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</si>
  <si>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</si>
  <si>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</si>
  <si>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</si>
  <si>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</si>
  <si>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</si>
  <si>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</si>
  <si>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</si>
  <si>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</si>
  <si>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</si>
  <si>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</si>
  <si>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</si>
  <si>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</si>
  <si>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</si>
  <si>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</si>
  <si>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</si>
  <si>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</si>
  <si>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</si>
  <si>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</si>
  <si>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</si>
  <si>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</si>
  <si>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</si>
  <si>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</si>
  <si>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</si>
  <si>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</si>
  <si>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</si>
  <si>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</si>
  <si>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</si>
  <si>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</si>
  <si>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</si>
  <si>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</si>
  <si>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</si>
  <si>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</si>
  <si>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</si>
  <si>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</si>
  <si>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</si>
  <si>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</si>
  <si>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</si>
  <si>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</si>
  <si>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</si>
  <si>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</si>
  <si>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</si>
  <si>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</si>
  <si>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</si>
  <si>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</si>
  <si>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</si>
  <si>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</si>
  <si>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</si>
  <si>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</si>
  <si>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</si>
  <si>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</si>
  <si>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</si>
  <si>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</si>
  <si>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</si>
  <si>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</si>
  <si>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</si>
  <si>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</si>
  <si>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</si>
  <si>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</si>
  <si>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</si>
  <si>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</si>
  <si>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</si>
  <si>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</si>
  <si>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</si>
  <si>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</si>
  <si>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</si>
  <si>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</si>
  <si>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</si>
  <si>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</si>
  <si>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</si>
  <si>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</si>
  <si>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</si>
  <si>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</si>
  <si>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</si>
  <si>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</si>
  <si>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</si>
  <si>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</si>
  <si>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</si>
  <si>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</si>
  <si>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</si>
  <si>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</si>
  <si>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</si>
  <si>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</si>
  <si>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</si>
  <si>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</si>
  <si>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</si>
  <si>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</si>
  <si>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</si>
  <si>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</si>
  <si>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</si>
  <si>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</si>
  <si>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</si>
  <si>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</si>
  <si>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</si>
  <si>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</si>
  <si>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</si>
  <si>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</si>
  <si>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</si>
  <si>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</si>
  <si>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</si>
  <si>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</si>
  <si>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</si>
  <si>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</si>
  <si>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</si>
  <si>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</si>
  <si>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</si>
  <si>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</si>
  <si>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</si>
  <si>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</si>
  <si>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</si>
  <si>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</si>
  <si>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</si>
  <si>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</si>
  <si>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</si>
  <si>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</si>
  <si>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</si>
  <si>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</si>
  <si>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</si>
  <si>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</si>
  <si>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</si>
  <si>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</si>
  <si>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</si>
  <si>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</si>
  <si>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</si>
  <si>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</si>
  <si>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</si>
  <si>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</si>
  <si>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</si>
  <si>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</si>
  <si>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</si>
  <si>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</si>
  <si>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</si>
  <si>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</si>
  <si>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</si>
  <si>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</si>
  <si>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</si>
  <si>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</si>
  <si>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</si>
  <si>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</si>
  <si>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</si>
  <si>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</si>
  <si>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</si>
  <si>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</si>
  <si>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</si>
  <si>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</si>
  <si>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</si>
  <si>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</si>
  <si>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</si>
  <si>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</si>
  <si>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</si>
  <si>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</si>
  <si>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</si>
  <si>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</si>
  <si>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</si>
  <si>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</si>
  <si>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</si>
  <si>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</si>
  <si>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</si>
  <si>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</si>
  <si>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</si>
  <si>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</si>
  <si>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</si>
  <si>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</si>
  <si>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</si>
  <si>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</si>
  <si>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</si>
  <si>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</si>
  <si>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</si>
  <si>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</si>
  <si>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</si>
  <si>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</si>
  <si>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</si>
  <si>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</si>
  <si>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</si>
  <si>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</si>
  <si>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</si>
  <si>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</si>
  <si>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</si>
  <si>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</si>
  <si>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</si>
  <si>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</si>
  <si>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</si>
  <si>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</si>
  <si>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</si>
  <si>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</si>
  <si>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</si>
  <si>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</si>
  <si>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</si>
  <si>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</si>
  <si>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</si>
  <si>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</si>
  <si>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</si>
  <si>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</si>
  <si>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</si>
  <si>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</si>
  <si>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</si>
  <si>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</si>
  <si>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</si>
  <si>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</si>
  <si>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</si>
  <si>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</si>
  <si>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</si>
  <si>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</si>
  <si>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</si>
  <si>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</si>
  <si>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</si>
  <si>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</si>
  <si>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</si>
  <si>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</si>
  <si>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</si>
  <si>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</si>
  <si>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</si>
  <si>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</si>
  <si>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</si>
  <si>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</si>
  <si>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</si>
  <si>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</si>
  <si>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</si>
  <si>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</si>
  <si>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</si>
  <si>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</si>
  <si>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</si>
  <si>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</si>
  <si>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</si>
  <si>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</si>
  <si>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</si>
  <si>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</si>
  <si>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</si>
  <si>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</si>
  <si>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</si>
  <si>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</si>
  <si>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</si>
  <si>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</si>
  <si>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</si>
  <si>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</si>
  <si>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</si>
  <si>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</si>
  <si>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</si>
  <si>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</si>
  <si>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</si>
  <si>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</si>
  <si>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</si>
  <si>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</si>
  <si>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</si>
  <si>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</si>
  <si>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</si>
  <si>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</si>
  <si>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</si>
  <si>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</si>
  <si>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</si>
  <si>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</si>
  <si>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</si>
  <si>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</si>
  <si>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</si>
  <si>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</si>
  <si>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</si>
  <si>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</si>
  <si>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</si>
  <si>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</si>
  <si>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</si>
  <si>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</si>
  <si>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</si>
  <si>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</si>
  <si>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</si>
  <si>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</si>
  <si>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</si>
  <si>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</si>
  <si>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</si>
  <si>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</si>
  <si>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</si>
  <si>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</si>
  <si>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</si>
  <si>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</si>
  <si>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</si>
  <si>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</si>
  <si>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</si>
  <si>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</si>
  <si>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</si>
  <si>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</si>
  <si>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</si>
  <si>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</si>
  <si>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</si>
  <si>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</si>
  <si>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</si>
  <si>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</si>
  <si>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</si>
  <si>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</si>
  <si>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</si>
  <si>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</si>
  <si>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</si>
  <si>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</si>
  <si>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</si>
  <si>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</si>
  <si>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</si>
  <si>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</si>
  <si>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</si>
  <si>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</si>
  <si>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</si>
  <si>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</si>
  <si>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</si>
  <si>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</si>
  <si>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</si>
  <si>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</si>
  <si>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</si>
  <si>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</si>
  <si>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</si>
  <si>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</si>
  <si>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</si>
  <si>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</si>
  <si>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</si>
  <si>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</si>
  <si>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</si>
  <si>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</si>
  <si>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</si>
  <si>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</si>
  <si>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</si>
  <si>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</si>
  <si>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</si>
  <si>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</si>
  <si>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</si>
  <si>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</si>
  <si>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</si>
  <si>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</si>
  <si>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</si>
  <si>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</si>
  <si>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</si>
  <si>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</si>
  <si>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</si>
  <si>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</si>
  <si>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</si>
  <si>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</si>
  <si>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</si>
  <si>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</si>
  <si>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</si>
  <si>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</si>
  <si>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</si>
  <si>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</si>
  <si>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</si>
  <si>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</si>
  <si>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</si>
  <si>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</si>
  <si>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</si>
  <si>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</si>
  <si>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</si>
  <si>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</si>
  <si>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</si>
  <si>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</si>
  <si>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</si>
  <si>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</si>
  <si>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</si>
  <si>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</si>
  <si>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</si>
  <si>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</si>
  <si>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</si>
  <si>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</si>
  <si>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</si>
  <si>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</si>
  <si>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</si>
  <si>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</si>
  <si>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</si>
  <si>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</si>
  <si>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</si>
  <si>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</si>
  <si>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</si>
  <si>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</si>
  <si>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</si>
  <si>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</si>
  <si>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</si>
  <si>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</si>
  <si>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</si>
  <si>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</si>
  <si>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</si>
  <si>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</si>
  <si>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</si>
  <si>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</si>
  <si>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</si>
  <si>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</si>
  <si>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</si>
  <si>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</si>
  <si>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</si>
  <si>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</si>
  <si>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</si>
  <si>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</si>
  <si>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</si>
  <si>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</si>
  <si>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</si>
  <si>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</si>
  <si>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</si>
  <si>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</si>
  <si>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</si>
  <si>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</si>
  <si>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</si>
  <si>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</si>
  <si>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</si>
  <si>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</si>
  <si>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</si>
  <si>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</si>
  <si>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</si>
  <si>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</si>
  <si>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</si>
  <si>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</si>
  <si>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</si>
  <si>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</si>
  <si>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</si>
  <si>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</si>
  <si>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</si>
  <si>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</si>
  <si>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</si>
  <si>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</si>
  <si>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</si>
  <si>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</si>
  <si>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</si>
  <si>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</si>
  <si>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</si>
  <si>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</si>
  <si>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</si>
  <si>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</si>
  <si>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</si>
  <si>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</si>
  <si>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</si>
  <si>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</si>
  <si>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</si>
  <si>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</si>
  <si>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</si>
  <si>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</si>
  <si>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</si>
  <si>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</si>
  <si>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</si>
  <si>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</si>
  <si>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</si>
  <si>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</si>
  <si>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</si>
  <si>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</si>
  <si>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</si>
  <si>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</si>
  <si>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</si>
  <si>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</si>
  <si>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</si>
  <si>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</si>
  <si>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</si>
  <si>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</si>
  <si>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</si>
  <si>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</si>
  <si>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</si>
  <si>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</si>
  <si>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</si>
  <si>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</si>
  <si>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</si>
  <si>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</si>
  <si>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</si>
  <si>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</si>
  <si>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</si>
  <si>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</si>
  <si>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</si>
  <si>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</si>
  <si>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</si>
  <si>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</si>
  <si>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</si>
  <si>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</si>
  <si>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</si>
  <si>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</si>
  <si>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</si>
  <si>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</si>
  <si>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</si>
  <si>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</si>
  <si>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</si>
  <si>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</si>
  <si>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</si>
  <si>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</si>
  <si>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</si>
  <si>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</si>
  <si>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</si>
  <si>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</si>
  <si>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</si>
  <si>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</si>
  <si>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</si>
  <si>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</si>
  <si>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</si>
  <si>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</si>
  <si>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</si>
  <si>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</si>
  <si>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</si>
  <si>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</si>
  <si>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</si>
  <si>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</si>
  <si>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</si>
  <si>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</si>
  <si>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</si>
  <si>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</si>
  <si>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</si>
  <si>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</si>
  <si>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</si>
  <si>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</si>
  <si>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</si>
  <si>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</si>
  <si>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</si>
  <si>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</si>
  <si>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</si>
  <si>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</si>
  <si>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</si>
  <si>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</si>
  <si>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</si>
  <si>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</si>
  <si>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</si>
  <si>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</si>
  <si>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</si>
  <si>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</si>
  <si>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</si>
  <si>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</si>
  <si>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</si>
  <si>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</si>
  <si>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</si>
  <si>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</si>
  <si>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</si>
  <si>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</si>
  <si>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</si>
  <si>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</si>
  <si>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</si>
  <si>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</si>
  <si>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</si>
  <si>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</si>
  <si>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</si>
  <si>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</si>
  <si>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</si>
  <si>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</si>
  <si>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</si>
  <si>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</si>
  <si>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</si>
  <si>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</si>
  <si>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</si>
  <si>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</si>
  <si>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</si>
  <si>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</si>
  <si>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</si>
  <si>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</si>
  <si>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</si>
  <si>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</si>
  <si>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</si>
  <si>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</si>
  <si>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</si>
  <si>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</si>
  <si>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</si>
  <si>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</si>
  <si>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</si>
  <si>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</si>
  <si>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</si>
  <si>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</si>
  <si>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</si>
  <si>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</si>
  <si>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</si>
  <si>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</si>
  <si>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</si>
  <si>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</si>
  <si>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</si>
  <si>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</si>
  <si>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</si>
  <si>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</si>
  <si>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</si>
  <si>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</si>
  <si>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</si>
  <si>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</si>
  <si>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</si>
  <si>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</si>
  <si>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</si>
  <si>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</si>
  <si>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</si>
  <si>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</si>
  <si>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</si>
  <si>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</si>
  <si>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</si>
  <si>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</si>
  <si>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</si>
  <si>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</si>
  <si>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</si>
  <si>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</si>
  <si>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</si>
  <si>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</si>
  <si>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</si>
  <si>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</si>
  <si>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</si>
  <si>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</si>
  <si>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</si>
  <si>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</si>
  <si>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</si>
  <si>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</si>
  <si>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</si>
  <si>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</si>
  <si>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</si>
  <si>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</si>
  <si>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</si>
  <si>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</si>
  <si>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</si>
  <si>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</si>
  <si>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</si>
  <si>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</si>
  <si>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</si>
  <si>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</si>
  <si>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</si>
  <si>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</si>
  <si>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</si>
  <si>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</si>
  <si>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</si>
  <si>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</si>
  <si>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</si>
  <si>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</si>
  <si>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</si>
  <si>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</si>
  <si>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</si>
  <si>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</si>
  <si>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</si>
  <si>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</si>
  <si>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</si>
  <si>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</si>
  <si>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</si>
  <si>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</si>
  <si>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</si>
  <si>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</si>
  <si>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</si>
  <si>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</si>
  <si>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</si>
  <si>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</si>
  <si>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</si>
  <si>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</si>
  <si>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</si>
  <si>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</si>
  <si>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</si>
  <si>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</si>
  <si>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</si>
  <si>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</si>
  <si>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</si>
  <si>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</si>
  <si>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</si>
  <si>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</si>
  <si>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</si>
  <si>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</si>
  <si>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</si>
  <si>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</si>
  <si>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</si>
  <si>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</si>
  <si>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</si>
  <si>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</si>
  <si>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</si>
  <si>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</si>
  <si>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</si>
  <si>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</si>
  <si>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</si>
  <si>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</si>
  <si>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</si>
  <si>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</si>
  <si>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</si>
  <si>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</si>
  <si>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</si>
  <si>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</si>
  <si>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</si>
  <si>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</si>
  <si>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</si>
  <si>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</si>
  <si>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</si>
  <si>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</si>
  <si>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</si>
  <si>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</si>
  <si>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</si>
  <si>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</si>
  <si>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</si>
  <si>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</si>
  <si>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</si>
  <si>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</si>
  <si>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</si>
  <si>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</si>
  <si>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</si>
  <si>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</si>
  <si>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</si>
  <si>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</si>
  <si>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</si>
  <si>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</si>
  <si>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</si>
  <si>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</si>
  <si>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</si>
  <si>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</si>
  <si>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</si>
  <si>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</si>
  <si>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</si>
  <si>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</si>
  <si>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</si>
  <si>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</si>
  <si>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</si>
  <si>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</si>
  <si>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</si>
  <si>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</si>
  <si>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</si>
  <si>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</si>
  <si>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</si>
  <si>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</si>
  <si>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</si>
  <si>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</si>
  <si>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</si>
  <si>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</si>
  <si>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</si>
  <si>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</si>
  <si>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</si>
  <si>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</si>
  <si>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</si>
  <si>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</si>
  <si>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</si>
  <si>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</si>
  <si>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</si>
  <si>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</si>
  <si>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</si>
  <si>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</si>
  <si>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</si>
  <si>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</si>
  <si>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</si>
  <si>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</si>
  <si>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</si>
  <si>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</si>
  <si>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</si>
  <si>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</si>
  <si>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</si>
  <si>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</si>
  <si>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</si>
  <si>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</si>
  <si>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</si>
  <si>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</si>
  <si>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</si>
  <si>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</si>
  <si>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</si>
  <si>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</si>
  <si>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</si>
  <si>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</si>
  <si>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</si>
  <si>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</si>
  <si>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</si>
  <si>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</si>
  <si>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</si>
  <si>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</si>
  <si>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</si>
  <si>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</si>
  <si>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</si>
  <si>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</si>
  <si>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</si>
  <si>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</si>
  <si>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</si>
  <si>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</si>
  <si>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</si>
  <si>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</si>
  <si>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</si>
  <si>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</si>
  <si>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</si>
  <si>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</si>
  <si>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</si>
  <si>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</si>
  <si>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</si>
  <si>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</si>
  <si>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</si>
  <si>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</si>
  <si>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</si>
  <si>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</si>
  <si>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</si>
  <si>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</si>
  <si>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</si>
  <si>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</si>
  <si>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</si>
  <si>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</si>
  <si>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</si>
  <si>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</si>
  <si>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</si>
  <si>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</si>
  <si>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</si>
  <si>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</si>
  <si>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</si>
  <si>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</si>
  <si>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</si>
  <si>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</si>
  <si>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</si>
  <si>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</si>
  <si>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</si>
  <si>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</si>
  <si>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</si>
  <si>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</si>
  <si>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</si>
  <si>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</si>
  <si>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</si>
  <si>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</si>
  <si>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</si>
  <si>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</si>
  <si>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</si>
  <si>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</si>
  <si>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</si>
  <si>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</si>
  <si>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</si>
  <si>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</si>
  <si>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</si>
  <si>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</si>
  <si>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</si>
  <si>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</si>
  <si>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</si>
  <si>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</si>
  <si>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</si>
  <si>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</si>
  <si>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</si>
  <si>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</si>
  <si>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</si>
  <si>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</si>
  <si>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</si>
  <si>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</si>
  <si>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</si>
  <si>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</si>
  <si>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</si>
  <si>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</si>
  <si>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</si>
  <si>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</si>
  <si>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</si>
  <si>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</si>
  <si>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</si>
  <si>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</si>
  <si>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</si>
  <si>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</si>
  <si>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</si>
  <si>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</si>
  <si>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</si>
  <si>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</si>
  <si>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</si>
  <si>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</si>
  <si>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</si>
  <si>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</si>
  <si>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</si>
  <si>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</si>
  <si>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</si>
  <si>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</si>
  <si>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</si>
  <si>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</si>
  <si>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</si>
  <si>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</si>
  <si>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</si>
  <si>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</si>
  <si>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</si>
  <si>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</si>
  <si>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</si>
  <si>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</si>
  <si>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</si>
  <si>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</si>
  <si>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</si>
  <si>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</si>
  <si>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</si>
  <si>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</si>
  <si>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</si>
  <si>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</si>
  <si>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</si>
  <si>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</si>
  <si>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</si>
  <si>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</si>
  <si>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</si>
  <si>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</si>
  <si>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</si>
  <si>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</si>
  <si>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</si>
  <si>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</si>
  <si>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</si>
  <si>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</si>
  <si>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</si>
  <si>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</si>
  <si>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</si>
  <si>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</si>
  <si>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</si>
  <si>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</si>
  <si>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</si>
  <si>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</si>
  <si>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</si>
  <si>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</si>
  <si>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</si>
  <si>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</si>
  <si>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</si>
  <si>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</si>
  <si>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</si>
  <si>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</si>
  <si>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</si>
  <si>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</si>
  <si>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</si>
  <si>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</si>
  <si>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</si>
  <si>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</si>
  <si>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</si>
  <si>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</si>
  <si>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</si>
  <si>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</si>
  <si>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</si>
  <si>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</si>
  <si>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</si>
  <si>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</si>
  <si>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</si>
  <si>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</si>
  <si>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</si>
  <si>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</si>
  <si>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</si>
  <si>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</si>
  <si>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</si>
  <si>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</si>
  <si>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</si>
  <si>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</si>
  <si>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</si>
  <si>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</si>
  <si>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</si>
  <si>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</si>
  <si>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</si>
  <si>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</si>
  <si>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</si>
  <si>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</si>
  <si>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</si>
  <si>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</si>
  <si>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</si>
  <si>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</si>
  <si>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</si>
  <si>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</si>
  <si>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</si>
  <si>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</si>
  <si>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</si>
  <si>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</si>
  <si>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</si>
  <si>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</si>
  <si>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</si>
  <si>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</si>
  <si>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</si>
  <si>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</si>
  <si>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</si>
  <si>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</si>
  <si>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</si>
  <si>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</si>
  <si>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</si>
  <si>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</si>
  <si>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</si>
  <si>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</si>
  <si>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</si>
  <si>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</si>
  <si>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</si>
  <si>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</si>
  <si>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</si>
  <si>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</si>
  <si>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</si>
  <si>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</si>
  <si>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</si>
  <si>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</si>
  <si>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</si>
  <si>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</si>
  <si>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</si>
  <si>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</si>
  <si>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</si>
  <si>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</si>
  <si>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</si>
  <si>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</si>
  <si>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</si>
  <si>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</si>
  <si>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</si>
  <si>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</si>
  <si>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</si>
  <si>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</si>
  <si>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</si>
  <si>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</si>
  <si>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</si>
  <si>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</si>
  <si>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</si>
  <si>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</si>
  <si>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</si>
  <si>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</si>
  <si>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</si>
  <si>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</si>
  <si>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</si>
  <si>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</si>
  <si>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</si>
  <si>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</si>
  <si>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</si>
  <si>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</si>
  <si>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</si>
  <si>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</si>
  <si>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</si>
  <si>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</si>
  <si>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</si>
  <si>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</si>
  <si>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</si>
  <si>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</si>
  <si>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</si>
  <si>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</si>
  <si>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</si>
  <si>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</si>
  <si>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</si>
  <si>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</si>
  <si>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</si>
  <si>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</si>
  <si>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</si>
  <si>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</si>
  <si>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</si>
  <si>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</si>
  <si>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</si>
  <si>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</si>
  <si>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</si>
  <si>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</si>
  <si>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</si>
  <si>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</si>
  <si>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</si>
  <si>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</si>
  <si>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</si>
  <si>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</si>
  <si>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</si>
  <si>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</si>
  <si>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</si>
  <si>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</si>
  <si>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</si>
  <si>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</si>
  <si>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</si>
  <si>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</si>
  <si>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</si>
  <si>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</si>
  <si>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</si>
  <si>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</si>
  <si>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</si>
  <si>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</si>
  <si>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</si>
  <si>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</si>
  <si>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</si>
  <si>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</si>
  <si>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</si>
  <si>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</si>
  <si>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</si>
  <si>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</si>
  <si>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</si>
  <si>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</si>
  <si>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</si>
  <si>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</si>
  <si>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</si>
  <si>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</si>
  <si>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</si>
  <si>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</si>
  <si>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</si>
  <si>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</si>
  <si>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</si>
  <si>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</si>
  <si>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</si>
  <si>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</si>
  <si>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</si>
  <si>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</si>
  <si>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</si>
  <si>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</si>
  <si>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</si>
  <si>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</si>
  <si>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</si>
  <si>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</si>
  <si>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</si>
  <si>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</si>
  <si>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</si>
  <si>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</si>
  <si>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</si>
  <si>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</si>
  <si>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</si>
  <si>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</si>
  <si>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</si>
  <si>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</si>
  <si>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</si>
  <si>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</si>
  <si>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</si>
  <si>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</si>
  <si>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</si>
  <si>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</si>
  <si>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</si>
  <si>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</si>
  <si>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</si>
  <si>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</si>
  <si>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</si>
  <si>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</si>
  <si>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</si>
  <si>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</si>
  <si>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</si>
  <si>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</si>
  <si>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</si>
  <si>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</si>
  <si>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</si>
  <si>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</si>
  <si>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</si>
  <si>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</si>
  <si>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</si>
  <si>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</si>
  <si>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</si>
  <si>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</si>
  <si>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</si>
  <si>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</si>
  <si>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</si>
  <si>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</si>
  <si>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</si>
  <si>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</si>
  <si>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</si>
  <si>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</si>
  <si>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</si>
  <si>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</si>
  <si>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</si>
  <si>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</si>
  <si>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</si>
  <si>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</si>
  <si>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</si>
  <si>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</si>
  <si>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</si>
  <si>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</si>
  <si>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</si>
  <si>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</si>
  <si>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</si>
  <si>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</si>
  <si>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</si>
  <si>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</si>
  <si>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</si>
  <si>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</si>
  <si>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</si>
  <si>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</si>
  <si>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</si>
  <si>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</si>
  <si>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</si>
  <si>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</si>
  <si>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</si>
  <si>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</si>
  <si>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</si>
  <si>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</si>
  <si>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</si>
  <si>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</si>
  <si>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</si>
  <si>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</si>
  <si>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</si>
  <si>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</si>
  <si>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</si>
  <si>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</si>
  <si>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</si>
  <si>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</si>
  <si>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</si>
  <si>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</si>
  <si>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</si>
  <si>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</si>
  <si>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</si>
  <si>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</si>
  <si>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</si>
  <si>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</si>
  <si>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</si>
  <si>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</si>
  <si>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</si>
  <si>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</si>
  <si>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</si>
  <si>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</si>
  <si>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</si>
  <si>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</si>
  <si>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</si>
  <si>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</si>
  <si>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</si>
  <si>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</si>
  <si>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</si>
  <si>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</si>
  <si>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</si>
  <si>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</si>
  <si>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</si>
  <si>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</si>
  <si>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</si>
  <si>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</si>
  <si>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</si>
  <si>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</si>
  <si>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</si>
  <si>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</si>
  <si>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</si>
  <si>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</si>
  <si>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</si>
  <si>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</si>
  <si>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</si>
  <si>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</si>
  <si>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</si>
  <si>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</si>
  <si>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</si>
  <si>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</si>
  <si>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</si>
  <si>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</si>
  <si>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</si>
  <si>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</si>
  <si>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</si>
  <si>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</si>
  <si>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</si>
  <si>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</si>
  <si>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</si>
  <si>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</si>
  <si>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</si>
  <si>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</si>
  <si>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</si>
  <si>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</si>
  <si>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</si>
  <si>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</si>
  <si>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</si>
  <si>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</si>
  <si>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</si>
  <si>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</si>
  <si>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</si>
  <si>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</si>
  <si>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</si>
  <si>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</si>
  <si>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</si>
  <si>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</si>
  <si>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</si>
  <si>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</si>
  <si>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</si>
  <si>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</si>
  <si>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</si>
  <si>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</si>
  <si>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</si>
  <si>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</si>
  <si>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</si>
  <si>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</si>
  <si>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</si>
  <si>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</si>
  <si>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</si>
  <si>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</si>
  <si>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</si>
  <si>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</si>
  <si>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</si>
  <si>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</si>
  <si>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</si>
  <si>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</si>
  <si>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</si>
  <si>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</si>
  <si>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</si>
  <si>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</si>
  <si>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</si>
  <si>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</si>
  <si>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</si>
  <si>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</si>
  <si>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</si>
  <si>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</si>
  <si>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</si>
  <si>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</si>
  <si>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</si>
  <si>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</si>
  <si>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</si>
  <si>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</si>
  <si>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</si>
  <si>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</si>
  <si>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</si>
  <si>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</si>
  <si>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</si>
  <si>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</si>
  <si>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</si>
  <si>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</si>
  <si>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</si>
  <si>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</si>
  <si>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</si>
  <si>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</si>
  <si>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</si>
  <si>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</si>
  <si>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</si>
  <si>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</si>
  <si>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</si>
  <si>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</si>
  <si>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</si>
  <si>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</si>
  <si>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</si>
  <si>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</si>
  <si>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</si>
  <si>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</si>
  <si>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</si>
  <si>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</si>
  <si>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</si>
  <si>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</si>
  <si>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</si>
  <si>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</si>
  <si>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</si>
  <si>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</si>
  <si>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</si>
  <si>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</si>
  <si>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</si>
  <si>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</si>
  <si>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</si>
  <si>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</si>
  <si>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</si>
  <si>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</si>
  <si>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</si>
  <si>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</si>
  <si>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</si>
  <si>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</si>
  <si>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</si>
  <si>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</si>
  <si>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</si>
  <si>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</si>
  <si>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</si>
  <si>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</si>
  <si>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</si>
  <si>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</si>
  <si>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</si>
  <si>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</si>
  <si>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</si>
  <si>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</si>
  <si>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</si>
  <si>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</si>
  <si>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</si>
  <si>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</si>
  <si>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</si>
  <si>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</si>
  <si>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</si>
  <si>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</si>
  <si>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</si>
  <si>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</si>
  <si>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</si>
  <si>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</si>
  <si>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</si>
  <si>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</si>
  <si>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</si>
  <si>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</si>
  <si>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</si>
  <si>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</si>
  <si>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</si>
  <si>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</si>
  <si>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</si>
  <si>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</si>
  <si>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</si>
  <si>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</si>
  <si>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</si>
  <si>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</si>
  <si>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</si>
  <si>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</si>
  <si>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</si>
  <si>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</si>
  <si>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</si>
  <si>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</si>
  <si>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</si>
  <si>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</si>
  <si>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</si>
  <si>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</si>
  <si>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</si>
  <si>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</si>
  <si>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</si>
  <si>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</si>
  <si>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</si>
  <si>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</si>
  <si>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</si>
  <si>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</si>
  <si>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</si>
  <si>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</si>
  <si>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</si>
  <si>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</si>
  <si>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</si>
  <si>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</si>
  <si>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</si>
  <si>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</si>
  <si>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</si>
  <si>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</si>
  <si>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</si>
  <si>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</si>
  <si>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</si>
  <si>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</si>
  <si>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</si>
  <si>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</si>
  <si>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</si>
  <si>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</si>
  <si>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</si>
  <si>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</si>
  <si>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</si>
  <si>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</si>
  <si>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</si>
  <si>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</si>
  <si>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</si>
  <si>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</si>
  <si>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</si>
  <si>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</si>
  <si>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</si>
  <si>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</si>
  <si>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</si>
  <si>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</si>
  <si>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</si>
  <si>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</si>
  <si>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</si>
  <si>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</si>
  <si>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</si>
  <si>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</si>
  <si>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</si>
  <si>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</si>
  <si>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</si>
  <si>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</si>
  <si>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</si>
  <si>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</si>
  <si>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</si>
  <si>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</si>
  <si>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</si>
  <si>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</si>
  <si>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</si>
  <si>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</si>
  <si>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</si>
  <si>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</si>
  <si>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</si>
  <si>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</si>
  <si>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</si>
  <si>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</si>
  <si>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</si>
  <si>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</si>
  <si>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</si>
  <si>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</si>
  <si>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</si>
  <si>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</si>
  <si>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</si>
  <si>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</si>
  <si>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</si>
  <si>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</si>
  <si>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</si>
  <si>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</si>
  <si>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</si>
  <si>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</si>
  <si>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</si>
  <si>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</si>
  <si>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</si>
  <si>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</si>
  <si>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</si>
  <si>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</si>
  <si>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</si>
  <si>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</si>
  <si>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</si>
  <si>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</si>
  <si>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</si>
  <si>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</si>
  <si>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</si>
  <si>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</si>
  <si>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</si>
  <si>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</si>
  <si>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</si>
  <si>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</si>
  <si>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</si>
  <si>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</si>
  <si>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</si>
  <si>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</si>
  <si>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</si>
  <si>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</si>
  <si>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</si>
  <si>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</si>
  <si>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</si>
  <si>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</si>
  <si>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</si>
  <si>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</si>
  <si>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</si>
  <si>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</si>
  <si>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</si>
  <si>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</si>
  <si>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</si>
  <si>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</si>
  <si>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</si>
  <si>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</si>
  <si>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</si>
  <si>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</si>
  <si>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</si>
  <si>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</si>
  <si>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</si>
  <si>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</si>
  <si>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</si>
  <si>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</si>
  <si>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</si>
  <si>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</si>
  <si>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</si>
  <si>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</si>
  <si>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</si>
  <si>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</si>
  <si>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</si>
  <si>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</si>
  <si>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</si>
  <si>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</si>
  <si>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</si>
  <si>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</si>
  <si>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</si>
  <si>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</si>
  <si>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</si>
  <si>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</si>
  <si>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</si>
  <si>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</si>
  <si>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</si>
  <si>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</si>
  <si>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</si>
  <si>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</si>
  <si>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</si>
  <si>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</si>
  <si>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</si>
  <si>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</si>
  <si>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</si>
  <si>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</si>
  <si>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</si>
  <si>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</si>
  <si>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</si>
  <si>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</si>
  <si>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</si>
  <si>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</si>
  <si>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</si>
  <si>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</si>
  <si>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</si>
  <si>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</si>
  <si>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</si>
  <si>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</si>
  <si>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</si>
  <si>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</si>
  <si>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</si>
  <si>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</si>
  <si>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</si>
  <si>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</si>
  <si>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</si>
  <si>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</si>
  <si>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</si>
  <si>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</si>
  <si>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</si>
  <si>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</si>
  <si>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</si>
  <si>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</si>
  <si>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</si>
  <si>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</si>
  <si>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</si>
  <si>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</si>
  <si>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</si>
  <si>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</si>
  <si>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</si>
  <si>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</si>
  <si>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</si>
  <si>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</si>
  <si>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</si>
  <si>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</si>
  <si>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</si>
  <si>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</si>
  <si>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</si>
  <si>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</si>
  <si>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</si>
  <si>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</si>
  <si>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</si>
  <si>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</si>
  <si>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</si>
  <si>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</si>
  <si>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</si>
  <si>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</si>
  <si>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</si>
  <si>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</si>
  <si>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</si>
  <si>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</si>
  <si>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</si>
  <si>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</si>
  <si>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</si>
  <si>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</si>
  <si>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</si>
  <si>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</si>
  <si>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</si>
  <si>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</si>
  <si>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</si>
  <si>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</si>
  <si>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</si>
  <si>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</si>
  <si>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</si>
  <si>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</si>
  <si>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</si>
  <si>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</si>
  <si>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</si>
  <si>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</si>
  <si>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</si>
  <si>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</si>
  <si>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</si>
  <si>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</si>
  <si>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</si>
  <si>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</si>
  <si>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</si>
  <si>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</si>
  <si>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</si>
  <si>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</si>
  <si>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</si>
  <si>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</si>
  <si>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</si>
  <si>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</si>
  <si>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</si>
  <si>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</si>
  <si>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</si>
  <si>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</si>
  <si>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</si>
  <si>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</si>
  <si>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</si>
  <si>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</si>
  <si>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</si>
  <si>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</si>
  <si>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</si>
  <si>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</si>
  <si>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</si>
  <si>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</si>
  <si>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</si>
  <si>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</si>
  <si>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</si>
  <si>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</si>
  <si>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</si>
  <si>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</si>
  <si>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</si>
  <si>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</si>
  <si>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</si>
  <si>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</si>
  <si>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</si>
  <si>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</si>
  <si>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</si>
  <si>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</si>
  <si>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</si>
  <si>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</si>
  <si>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</si>
  <si>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</si>
  <si>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</si>
  <si>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</si>
  <si>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</si>
  <si>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</si>
  <si>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</si>
  <si>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</si>
  <si>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</si>
  <si>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</si>
  <si>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</si>
  <si>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</si>
  <si>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</si>
  <si>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</si>
  <si>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</si>
  <si>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</si>
  <si>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</si>
  <si>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</si>
  <si>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</si>
  <si>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</si>
  <si>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</si>
  <si>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</si>
  <si>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</si>
  <si>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</si>
  <si>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</si>
  <si>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</si>
  <si>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</si>
  <si>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</si>
  <si>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</si>
  <si>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</si>
  <si>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</si>
  <si>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</si>
  <si>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</si>
  <si>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</si>
  <si>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</si>
  <si>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</si>
  <si>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</si>
  <si>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</si>
  <si>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</si>
  <si>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</si>
  <si>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</si>
  <si>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</si>
  <si>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</si>
  <si>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</si>
  <si>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</si>
  <si>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</si>
  <si>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</si>
  <si>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</si>
  <si>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</si>
  <si>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</si>
  <si>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</si>
  <si>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</si>
  <si>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</si>
  <si>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</si>
  <si>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</si>
  <si>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</si>
  <si>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</si>
  <si>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</si>
  <si>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</si>
  <si>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</si>
  <si>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</si>
  <si>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</si>
  <si>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</si>
  <si>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</si>
  <si>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</si>
  <si>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</si>
  <si>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</si>
  <si>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</si>
  <si>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</si>
  <si>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</si>
  <si>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</si>
  <si>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</si>
  <si>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</si>
  <si>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</si>
  <si>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</si>
  <si>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</si>
  <si>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</si>
  <si>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</si>
  <si>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</si>
  <si>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</si>
  <si>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</si>
  <si>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</si>
  <si>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</si>
  <si>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</si>
  <si>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</si>
  <si>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</si>
  <si>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</si>
  <si>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</si>
  <si>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</si>
  <si>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</si>
  <si>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</si>
  <si>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</si>
  <si>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</si>
  <si>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</si>
  <si>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</si>
  <si>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</si>
  <si>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</si>
  <si>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</si>
  <si>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</si>
  <si>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</si>
  <si>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</si>
  <si>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</si>
  <si>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</si>
  <si>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</si>
  <si>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</si>
  <si>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</si>
  <si>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</si>
  <si>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</si>
  <si>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</si>
  <si>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</si>
  <si>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</si>
  <si>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</si>
  <si>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</si>
  <si>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</si>
  <si>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</si>
  <si>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</si>
  <si>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</si>
  <si>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</si>
  <si>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</si>
  <si>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</si>
  <si>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</si>
  <si>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</si>
  <si>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</si>
  <si>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</si>
  <si>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</si>
  <si>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</si>
  <si>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</si>
  <si>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</si>
  <si>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</si>
  <si>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</si>
  <si>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</si>
  <si>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</si>
  <si>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</si>
  <si>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</si>
  <si>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</si>
  <si>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</si>
  <si>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</si>
  <si>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</si>
  <si>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</si>
  <si>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</si>
  <si>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</si>
  <si>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</si>
  <si>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</si>
  <si>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</si>
  <si>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</si>
  <si>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</si>
  <si>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</si>
  <si>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</si>
  <si>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</si>
  <si>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</si>
  <si>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</si>
  <si>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</si>
  <si>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</si>
  <si>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</si>
  <si>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</si>
  <si>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</si>
  <si>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</si>
  <si>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</si>
  <si>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</si>
  <si>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</si>
  <si>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</si>
  <si>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</si>
  <si>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</si>
  <si>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</si>
  <si>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</si>
  <si>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</si>
  <si>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</si>
  <si>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</si>
  <si>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</si>
  <si>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</si>
  <si>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</si>
  <si>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</si>
  <si>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</si>
  <si>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</si>
  <si>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</si>
  <si>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</si>
  <si>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</si>
  <si>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</si>
  <si>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</si>
  <si>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</si>
  <si>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</si>
  <si>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</si>
  <si>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</si>
  <si>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</si>
  <si>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</si>
  <si>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</si>
  <si>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</si>
  <si>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</si>
  <si>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</si>
  <si>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</si>
  <si>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</si>
  <si>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</si>
  <si>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</si>
  <si>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</si>
  <si>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</si>
  <si>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</si>
  <si>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</si>
  <si>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</si>
  <si>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</si>
  <si>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</si>
  <si>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</si>
  <si>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</si>
  <si>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</si>
  <si>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</si>
  <si>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</si>
  <si>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</si>
  <si>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</si>
  <si>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</si>
  <si>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</si>
  <si>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</si>
  <si>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</si>
  <si>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</si>
  <si>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</si>
  <si>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</si>
  <si>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</si>
  <si>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</si>
  <si>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</si>
  <si>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</si>
  <si>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</si>
  <si>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</si>
  <si>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</si>
  <si>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</si>
  <si>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</si>
  <si>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</si>
  <si>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</si>
  <si>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</si>
  <si>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</si>
  <si>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</si>
  <si>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</si>
  <si>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</si>
  <si>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</si>
  <si>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</si>
  <si>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</si>
  <si>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</si>
  <si>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</si>
  <si>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</si>
  <si>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</si>
  <si>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</si>
  <si>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</si>
  <si>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</si>
  <si>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</si>
  <si>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</si>
  <si>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</si>
  <si>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</si>
  <si>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</si>
  <si>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</si>
  <si>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</si>
  <si>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</si>
  <si>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</si>
  <si>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</si>
  <si>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</si>
  <si>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</si>
  <si>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</si>
  <si>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</si>
  <si>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</si>
  <si>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</si>
  <si>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</si>
  <si>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</si>
  <si>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</si>
  <si>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</si>
  <si>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</si>
  <si>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</si>
  <si>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</si>
  <si>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</si>
  <si>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</si>
  <si>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</si>
  <si>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</si>
  <si>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</si>
  <si>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</si>
  <si>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</si>
  <si>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</si>
  <si>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</si>
  <si>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</si>
  <si>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</si>
  <si>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</si>
  <si>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</si>
  <si>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</si>
  <si>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</si>
  <si>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</si>
  <si>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</si>
  <si>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</si>
  <si>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</si>
  <si>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</si>
  <si>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</si>
  <si>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</si>
  <si>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</si>
  <si>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</si>
  <si>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</si>
  <si>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</si>
  <si>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</si>
  <si>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</si>
  <si>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</si>
  <si>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</si>
  <si>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</si>
  <si>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</si>
  <si>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</si>
  <si>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</si>
  <si>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</si>
  <si>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</si>
  <si>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</si>
  <si>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</si>
  <si>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</si>
  <si>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</si>
  <si>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</si>
  <si>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</si>
  <si>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</si>
  <si>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</si>
  <si>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</si>
  <si>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</si>
  <si>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</si>
  <si>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</si>
  <si>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</si>
  <si>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</si>
  <si>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</si>
  <si>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</si>
  <si>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</si>
  <si>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</si>
  <si>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</si>
  <si>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</si>
  <si>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</si>
  <si>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</si>
  <si>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</si>
  <si>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</si>
  <si>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</si>
  <si>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</si>
  <si>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</si>
  <si>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</si>
  <si>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</si>
  <si>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</si>
  <si>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</si>
  <si>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</si>
  <si>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</si>
  <si>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</si>
  <si>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</si>
  <si>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</si>
  <si>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</si>
  <si>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</si>
  <si>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</si>
  <si>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</si>
  <si>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</si>
  <si>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</si>
  <si>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</si>
  <si>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</si>
  <si>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</si>
  <si>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</si>
  <si>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</si>
  <si>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</si>
  <si>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</si>
  <si>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</si>
  <si>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</si>
  <si>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</si>
  <si>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</si>
  <si>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</si>
  <si>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</si>
  <si>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</si>
  <si>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</si>
  <si>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</si>
  <si>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</si>
  <si>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</si>
  <si>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</si>
  <si>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</si>
  <si>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</si>
  <si>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</si>
  <si>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</si>
  <si>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</si>
  <si>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</si>
  <si>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</si>
  <si>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</si>
  <si>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</si>
  <si>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</si>
  <si>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</si>
  <si>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</si>
  <si>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</si>
  <si>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</si>
  <si>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</si>
  <si>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</si>
  <si>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</si>
  <si>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</si>
  <si>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</si>
  <si>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</si>
  <si>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</si>
  <si>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</si>
  <si>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</si>
  <si>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</si>
  <si>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</si>
  <si>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</si>
  <si>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</si>
  <si>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</si>
  <si>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</si>
  <si>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</si>
  <si>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</si>
  <si>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</si>
  <si>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</si>
  <si>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</si>
  <si>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</si>
  <si>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</si>
  <si>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</si>
  <si>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</si>
  <si>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</si>
  <si>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</si>
  <si>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</si>
  <si>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</si>
  <si>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</si>
  <si>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</si>
  <si>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</si>
  <si>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</si>
  <si>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</si>
  <si>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</si>
  <si>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</si>
  <si>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</si>
  <si>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</si>
  <si>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</si>
  <si>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</si>
  <si>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</si>
  <si>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</si>
  <si>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</si>
  <si>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</si>
  <si>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</si>
  <si>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</si>
  <si>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</si>
  <si>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</si>
  <si>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</si>
  <si>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</si>
  <si>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</si>
  <si>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</si>
  <si>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</si>
  <si>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</si>
  <si>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</si>
  <si>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</si>
  <si>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</si>
  <si>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</si>
  <si>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</si>
  <si>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</si>
  <si>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</si>
  <si>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</si>
  <si>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</si>
  <si>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</si>
  <si>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</si>
  <si>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</si>
  <si>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</si>
  <si>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</si>
  <si>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</si>
  <si>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</si>
  <si>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</si>
  <si>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</si>
  <si>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</si>
  <si>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</si>
  <si>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</si>
  <si>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</si>
  <si>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</si>
  <si>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</si>
  <si>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</si>
  <si>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</si>
  <si>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</si>
  <si>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</si>
  <si>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</si>
  <si>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</si>
  <si>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</si>
  <si>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</si>
  <si>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</si>
  <si>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</si>
  <si>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</si>
  <si>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</si>
  <si>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</si>
  <si>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</si>
  <si>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</si>
  <si>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</si>
  <si>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</si>
  <si>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</si>
  <si>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</si>
  <si>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</si>
  <si>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</si>
  <si>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</si>
  <si>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</si>
  <si>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</si>
  <si>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</si>
  <si>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</si>
  <si>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</si>
  <si>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</si>
  <si>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</si>
  <si>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</si>
  <si>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</si>
  <si>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</si>
  <si>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</si>
  <si>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</si>
  <si>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</si>
  <si>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</si>
  <si>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</si>
  <si>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</si>
  <si>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</si>
  <si>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</si>
  <si>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</si>
  <si>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</si>
  <si>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</si>
  <si>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</si>
  <si>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</si>
  <si>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</si>
  <si>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</si>
  <si>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</si>
  <si>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</si>
  <si>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</si>
  <si>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</si>
  <si>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</si>
  <si>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</si>
  <si>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</si>
  <si>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</si>
  <si>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</si>
  <si>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</si>
  <si>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</si>
  <si>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</si>
  <si>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</si>
  <si>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</si>
  <si>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</si>
  <si>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</si>
  <si>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</si>
  <si>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</si>
  <si>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</si>
  <si>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</si>
  <si>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</si>
  <si>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</si>
  <si>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</si>
  <si>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</si>
  <si>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</si>
  <si>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</si>
  <si>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</si>
  <si>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</si>
  <si>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</si>
  <si>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</si>
  <si>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</si>
  <si>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</si>
  <si>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</si>
  <si>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</si>
  <si>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</si>
  <si>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</si>
  <si>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</si>
  <si>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</si>
  <si>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</si>
  <si>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</si>
  <si>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</si>
  <si>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</si>
  <si>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</si>
  <si>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</si>
  <si>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</si>
  <si>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</si>
  <si>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</si>
  <si>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</si>
  <si>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</si>
  <si>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</si>
  <si>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</si>
  <si>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</si>
  <si>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</si>
  <si>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</si>
  <si>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</si>
  <si>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</si>
  <si>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</si>
  <si>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</si>
  <si>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</si>
  <si>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</si>
  <si>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</si>
  <si>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</si>
  <si>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</si>
  <si>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</si>
  <si>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</si>
  <si>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</si>
  <si>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</si>
  <si>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</si>
  <si>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</si>
  <si>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</si>
  <si>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</si>
  <si>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</si>
  <si>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</si>
  <si>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</si>
  <si>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</si>
  <si>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</si>
  <si>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</si>
  <si>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</si>
  <si>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</si>
  <si>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</si>
  <si>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</si>
  <si>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</si>
  <si>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</si>
  <si>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</si>
  <si>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</si>
  <si>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</si>
  <si>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</si>
  <si>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</si>
  <si>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</si>
  <si>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</si>
  <si>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</si>
  <si>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</si>
  <si>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</si>
  <si>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</si>
  <si>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</si>
  <si>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</si>
  <si>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</si>
  <si>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</si>
  <si>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</si>
  <si>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</si>
  <si>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</si>
  <si>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</si>
  <si>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</si>
  <si>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</si>
  <si>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</si>
  <si>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</si>
  <si>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</si>
  <si>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</si>
  <si>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</si>
  <si>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</si>
  <si>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</si>
  <si>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</si>
  <si>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</si>
  <si>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</si>
  <si>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</si>
  <si>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</si>
  <si>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</si>
  <si>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</si>
  <si>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</si>
  <si>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</si>
  <si>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</si>
  <si>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</si>
  <si>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</si>
  <si>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</si>
  <si>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</si>
  <si>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</si>
  <si>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</si>
  <si>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</si>
  <si>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</si>
  <si>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</si>
  <si>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</si>
  <si>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</si>
  <si>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</si>
  <si>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</si>
  <si>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</si>
  <si>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</si>
  <si>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</si>
  <si>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</si>
  <si>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</si>
  <si>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</si>
  <si>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</si>
  <si>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</si>
  <si>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</si>
  <si>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</si>
  <si>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</si>
  <si>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</si>
  <si>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</si>
  <si>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</si>
  <si>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</si>
  <si>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</si>
  <si>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</si>
  <si>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</si>
  <si>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</si>
  <si>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</si>
  <si>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</si>
  <si>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</si>
  <si>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</si>
  <si>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</si>
  <si>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</si>
  <si>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</si>
  <si>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</si>
  <si>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</si>
  <si>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</si>
  <si>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</si>
  <si>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</si>
  <si>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</si>
  <si>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</si>
  <si>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</si>
  <si>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</si>
  <si>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</si>
  <si>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</si>
  <si>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</si>
  <si>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</si>
  <si>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</si>
  <si>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</si>
  <si>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</si>
  <si>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</si>
  <si>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</si>
  <si>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</si>
  <si>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</si>
  <si>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</si>
  <si>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</si>
  <si>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</si>
  <si>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</si>
  <si>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</si>
  <si>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</si>
  <si>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</si>
  <si>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</si>
  <si>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</si>
  <si>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</si>
  <si>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</si>
  <si>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</si>
  <si>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</si>
  <si>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</si>
  <si>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</si>
  <si>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</si>
  <si>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</si>
  <si>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</si>
  <si>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</si>
  <si>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</si>
  <si>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</si>
  <si>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</si>
  <si>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</si>
  <si>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</si>
  <si>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</si>
  <si>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</si>
  <si>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</si>
  <si>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</si>
  <si>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</si>
  <si>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</si>
  <si>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</si>
  <si>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</si>
  <si>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</si>
  <si>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</si>
  <si>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</si>
  <si>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</si>
  <si>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</si>
  <si>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</si>
  <si>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</si>
  <si>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</si>
  <si>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</si>
  <si>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</si>
  <si>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</si>
  <si>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</si>
  <si>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</si>
  <si>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</si>
  <si>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</si>
  <si>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</si>
  <si>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</si>
  <si>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</si>
  <si>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</si>
  <si>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</si>
  <si>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</si>
  <si>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</si>
  <si>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</si>
  <si>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</si>
  <si>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</si>
  <si>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</si>
  <si>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</si>
  <si>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</si>
  <si>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</si>
  <si>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</si>
  <si>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</si>
  <si>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</si>
  <si>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</si>
  <si>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</si>
  <si>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</si>
  <si>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</si>
  <si>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</si>
  <si>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</si>
  <si>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</si>
  <si>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</si>
  <si>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</si>
  <si>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</si>
  <si>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</si>
  <si>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</si>
  <si>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</si>
  <si>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</si>
  <si>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</si>
  <si>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</si>
  <si>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</si>
  <si>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</si>
  <si>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</si>
  <si>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</si>
  <si>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</si>
  <si>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</si>
  <si>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</si>
  <si>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</si>
  <si>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</si>
  <si>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</si>
  <si>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</si>
  <si>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</si>
  <si>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</si>
  <si>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</si>
  <si>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</si>
  <si>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</si>
  <si>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</si>
  <si>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</si>
  <si>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</si>
  <si>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</si>
  <si>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</si>
  <si>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</si>
  <si>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</si>
  <si>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</si>
  <si>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</si>
  <si>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</si>
  <si>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</si>
  <si>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</si>
  <si>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</si>
  <si>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</si>
  <si>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</si>
  <si>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</si>
  <si>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</si>
  <si>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</si>
  <si>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</si>
  <si>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</si>
  <si>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</si>
  <si>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</si>
  <si>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</si>
  <si>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</si>
  <si>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</si>
  <si>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</si>
  <si>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</si>
  <si>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</si>
  <si>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</si>
  <si>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</si>
  <si>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</si>
  <si>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</si>
  <si>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</si>
  <si>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</si>
  <si>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</si>
  <si>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</si>
  <si>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</si>
  <si>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</si>
  <si>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</si>
  <si>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</si>
  <si>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</si>
  <si>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</si>
  <si>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</si>
  <si>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</si>
  <si>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</si>
  <si>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</si>
  <si>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</si>
  <si>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</si>
  <si>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</si>
  <si>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</si>
  <si>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</si>
  <si>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</si>
  <si>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</si>
  <si>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</si>
  <si>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</si>
  <si>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</si>
  <si>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</si>
  <si>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</si>
  <si>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</si>
  <si>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</si>
  <si>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</si>
  <si>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</si>
  <si>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</si>
  <si>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</si>
  <si>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</si>
  <si>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</si>
  <si>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</si>
  <si>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</si>
  <si>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</si>
  <si>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</si>
  <si>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</si>
  <si>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</si>
  <si>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</si>
  <si>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</si>
  <si>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</si>
  <si>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</si>
  <si>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</si>
  <si>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</si>
  <si>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</si>
  <si>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</si>
  <si>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</si>
  <si>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</si>
  <si>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</si>
  <si>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</si>
  <si>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</si>
  <si>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</si>
  <si>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</si>
  <si>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</si>
  <si>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</si>
  <si>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</si>
  <si>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</si>
  <si>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</si>
  <si>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</si>
  <si>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</si>
  <si>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</si>
  <si>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</si>
  <si>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</si>
  <si>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</si>
  <si>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</si>
  <si>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</si>
  <si>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</si>
  <si>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</si>
  <si>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</si>
  <si>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</si>
  <si>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</si>
  <si>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</si>
  <si>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</si>
  <si>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</si>
  <si>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</si>
  <si>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</si>
  <si>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</si>
  <si>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</si>
  <si>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</si>
  <si>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</si>
  <si>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</si>
  <si>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</si>
  <si>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</si>
  <si>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</si>
  <si>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</si>
  <si>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</si>
  <si>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</si>
  <si>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</si>
  <si>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</si>
  <si>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</si>
  <si>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</si>
  <si>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</si>
  <si>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</si>
  <si>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</si>
  <si>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</si>
  <si>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</si>
  <si>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</si>
  <si>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</si>
  <si>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</si>
  <si>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</si>
  <si>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</si>
  <si>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</si>
  <si>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</si>
  <si>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</si>
  <si>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</si>
  <si>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</si>
  <si>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</si>
  <si>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</si>
  <si>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</si>
  <si>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</si>
  <si>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</si>
  <si>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</si>
  <si>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</si>
  <si>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</si>
  <si>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</si>
  <si>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</si>
  <si>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</si>
  <si>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</si>
  <si>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</si>
  <si>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</si>
  <si>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</si>
  <si>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</si>
  <si>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</si>
  <si>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</si>
  <si>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</si>
  <si>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</si>
  <si>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</si>
  <si>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</si>
  <si>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</si>
  <si>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</si>
  <si>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</si>
  <si>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</si>
  <si>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</si>
  <si>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</si>
  <si>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</si>
  <si>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</si>
  <si>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</si>
  <si>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</si>
  <si>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</si>
  <si>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</si>
  <si>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</si>
  <si>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</si>
  <si>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</si>
  <si>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</si>
  <si>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</si>
  <si>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</si>
  <si>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</si>
  <si>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</si>
  <si>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</si>
  <si>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</si>
  <si>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</si>
  <si>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</si>
  <si>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</si>
  <si>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</si>
  <si>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</si>
  <si>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</si>
  <si>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</si>
  <si>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</si>
  <si>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</si>
  <si>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</si>
  <si>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</si>
  <si>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</si>
  <si>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</si>
  <si>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</si>
  <si>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</si>
  <si>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</si>
  <si>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</si>
  <si>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</si>
  <si>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</si>
  <si>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</si>
  <si>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</si>
  <si>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</si>
  <si>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</si>
  <si>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</si>
  <si>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</si>
  <si>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</si>
  <si>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</si>
  <si>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</si>
  <si>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</si>
  <si>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</si>
  <si>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</si>
  <si>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</si>
  <si>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</si>
  <si>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</si>
  <si>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</si>
  <si>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</si>
  <si>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</si>
  <si>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</si>
  <si>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</si>
  <si>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</si>
  <si>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</si>
  <si>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</si>
  <si>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</si>
  <si>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</si>
  <si>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</si>
  <si>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</si>
  <si>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</si>
  <si>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</si>
  <si>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</si>
  <si>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</si>
  <si>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</si>
  <si>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</si>
  <si>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</si>
  <si>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</si>
  <si>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</si>
  <si>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</si>
  <si>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</si>
  <si>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</si>
  <si>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</si>
  <si>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</si>
  <si>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</si>
  <si>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</si>
  <si>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</si>
  <si>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</si>
  <si>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</si>
  <si>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</si>
  <si>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</si>
  <si>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</si>
  <si>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</si>
  <si>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</si>
  <si>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</si>
  <si>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</si>
  <si>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</si>
  <si>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</si>
  <si>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</si>
  <si>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</si>
  <si>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</si>
  <si>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</si>
  <si>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</si>
  <si>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</si>
  <si>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</si>
  <si>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</si>
  <si>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</si>
  <si>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</si>
  <si>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</si>
  <si>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</si>
  <si>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</si>
  <si>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</si>
  <si>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</si>
  <si>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</si>
  <si>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</si>
  <si>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</si>
  <si>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</si>
  <si>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</si>
  <si>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</si>
  <si>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</si>
  <si>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</si>
  <si>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</si>
  <si>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</si>
  <si>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</si>
  <si>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</si>
  <si>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</si>
  <si>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</si>
  <si>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</si>
  <si>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</si>
  <si>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</si>
  <si>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</si>
  <si>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</si>
  <si>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</si>
  <si>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</si>
  <si>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</si>
  <si>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</si>
  <si>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</si>
  <si>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</si>
  <si>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</si>
  <si>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</si>
  <si>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</si>
  <si>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</si>
  <si>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</si>
  <si>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</si>
  <si>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</si>
  <si>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</si>
  <si>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</si>
  <si>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</si>
  <si>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</si>
  <si>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</si>
  <si>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</si>
  <si>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</si>
  <si>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</si>
  <si>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</si>
  <si>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</si>
  <si>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</si>
  <si>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</si>
  <si>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</si>
  <si>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</si>
  <si>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</si>
  <si>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</si>
  <si>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</si>
  <si>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</si>
  <si>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</si>
  <si>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</si>
  <si>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</si>
  <si>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</si>
  <si>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</si>
  <si>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</si>
  <si>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</si>
  <si>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</si>
  <si>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</si>
  <si>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</si>
  <si>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</si>
  <si>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</si>
  <si>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</si>
  <si>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</si>
  <si>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</si>
  <si>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</si>
  <si>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</si>
  <si>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</si>
  <si>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</si>
  <si>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</si>
  <si>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</si>
  <si>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</si>
  <si>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</si>
  <si>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</si>
  <si>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</si>
  <si>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</si>
  <si>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</si>
  <si>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</si>
  <si>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</si>
  <si>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</si>
  <si>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</si>
  <si>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</si>
  <si>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</si>
  <si>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</si>
  <si>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</si>
  <si>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</si>
  <si>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</si>
  <si>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</si>
  <si>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</si>
  <si>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</si>
  <si>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</si>
  <si>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</si>
  <si>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</si>
  <si>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</si>
  <si>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</si>
  <si>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</si>
  <si>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</si>
  <si>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</si>
  <si>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</si>
  <si>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</si>
  <si>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</si>
  <si>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</si>
  <si>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</si>
  <si>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</si>
  <si>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</si>
  <si>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</si>
  <si>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</si>
  <si>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</si>
  <si>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</si>
  <si>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</si>
  <si>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</si>
  <si>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</si>
  <si>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</si>
  <si>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</si>
  <si>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</si>
  <si>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</si>
  <si>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</si>
  <si>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</si>
  <si>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</si>
  <si>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</si>
  <si>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</si>
  <si>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</si>
  <si>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</si>
  <si>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</si>
  <si>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</si>
  <si>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</si>
  <si>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</si>
  <si>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</si>
  <si>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</si>
  <si>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</si>
  <si>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</si>
  <si>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</si>
  <si>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</si>
  <si>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</si>
  <si>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</si>
  <si>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</si>
  <si>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</si>
  <si>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</si>
  <si>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</si>
  <si>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</si>
  <si>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</si>
  <si>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</si>
  <si>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</si>
  <si>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</si>
  <si>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</si>
  <si>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</si>
  <si>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</si>
  <si>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</si>
  <si>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</si>
  <si>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</si>
  <si>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</si>
  <si>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</si>
  <si>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</si>
  <si>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</si>
  <si>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</si>
  <si>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</si>
  <si>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</si>
  <si>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</si>
  <si>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</si>
  <si>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</si>
  <si>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</si>
  <si>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</si>
  <si>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</si>
  <si>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</si>
  <si>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</si>
  <si>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</si>
  <si>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</si>
  <si>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</si>
  <si>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</si>
  <si>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</si>
  <si>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</si>
  <si>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</si>
  <si>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</si>
  <si>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</si>
  <si>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</si>
  <si>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</si>
  <si>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</si>
  <si>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</si>
  <si>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</si>
  <si>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</si>
  <si>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</si>
  <si>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</si>
  <si>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</si>
  <si>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</si>
  <si>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</si>
  <si>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</si>
  <si>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</si>
  <si>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</si>
  <si>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</si>
  <si>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</si>
  <si>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</si>
  <si>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</si>
  <si>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</si>
  <si>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</si>
  <si>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</si>
  <si>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</si>
  <si>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</si>
  <si>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</si>
  <si>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</si>
  <si>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</si>
  <si>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</si>
  <si>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</si>
  <si>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</si>
  <si>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</si>
  <si>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</si>
  <si>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</si>
  <si>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</si>
  <si>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</si>
  <si>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</si>
  <si>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</si>
  <si>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</si>
  <si>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</si>
  <si>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</si>
  <si>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</si>
  <si>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</si>
  <si>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</si>
  <si>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</si>
  <si>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</si>
  <si>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</si>
  <si>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</si>
  <si>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</si>
  <si>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</si>
  <si>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</si>
  <si>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</si>
  <si>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</si>
  <si>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</si>
  <si>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</si>
  <si>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</si>
  <si>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</si>
  <si>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</si>
  <si>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</si>
  <si>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</si>
  <si>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</si>
  <si>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</si>
  <si>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</si>
  <si>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</si>
  <si>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</si>
  <si>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</si>
  <si>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</si>
  <si>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</si>
  <si>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</si>
  <si>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</si>
  <si>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</si>
  <si>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</si>
  <si>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</si>
  <si>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</si>
  <si>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</si>
  <si>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</si>
  <si>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</si>
  <si>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</si>
  <si>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</si>
  <si>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</si>
  <si>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</si>
  <si>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</si>
  <si>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</si>
  <si>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</si>
  <si>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</si>
  <si>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</si>
  <si>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</si>
  <si>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</si>
  <si>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</si>
  <si>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</si>
  <si>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</si>
  <si>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</si>
  <si>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</si>
  <si>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</si>
  <si>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</si>
  <si>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</si>
  <si>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</si>
  <si>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</si>
  <si>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</si>
  <si>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</si>
  <si>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</si>
  <si>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</si>
  <si>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</si>
  <si>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</si>
  <si>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</si>
  <si>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</si>
  <si>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</si>
  <si>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</si>
  <si>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</si>
  <si>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</si>
  <si>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</si>
  <si>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</si>
  <si>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</si>
  <si>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</si>
  <si>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</si>
  <si>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</si>
  <si>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</si>
  <si>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</si>
  <si>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</si>
  <si>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</si>
  <si>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</si>
  <si>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</si>
  <si>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</si>
  <si>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</si>
  <si>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</si>
  <si>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</si>
  <si>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</si>
  <si>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</si>
  <si>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</si>
  <si>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</si>
  <si>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</si>
  <si>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</si>
  <si>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</si>
  <si>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</si>
  <si>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</si>
  <si>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</si>
  <si>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</si>
  <si>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</si>
  <si>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</si>
  <si>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</si>
  <si>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</si>
  <si>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</si>
  <si>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</si>
  <si>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</si>
  <si>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</si>
  <si>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</si>
  <si>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</si>
  <si>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</si>
  <si>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</si>
  <si>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</si>
  <si>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</si>
  <si>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</si>
  <si>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</si>
  <si>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</si>
  <si>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</si>
  <si>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</si>
  <si>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</si>
  <si>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</si>
  <si>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</si>
  <si>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</si>
  <si>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</si>
  <si>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</si>
  <si>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</si>
  <si>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</si>
  <si>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</si>
  <si>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</si>
  <si>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</si>
  <si>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</si>
  <si>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</si>
  <si>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</si>
  <si>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</si>
  <si>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</si>
  <si>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</si>
  <si>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</si>
  <si>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</si>
  <si>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</si>
  <si>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</si>
  <si>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</si>
  <si>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</si>
  <si>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</si>
  <si>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</si>
  <si>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</si>
  <si>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</si>
  <si>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</si>
  <si>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</si>
  <si>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</si>
  <si>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</si>
  <si>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</si>
  <si>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</si>
  <si>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</si>
  <si>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</si>
  <si>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</si>
  <si>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</si>
  <si>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</si>
  <si>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</si>
  <si>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</si>
  <si>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</si>
  <si>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</si>
  <si>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</si>
  <si>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</si>
  <si>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</si>
  <si>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</si>
  <si>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</si>
  <si>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</si>
  <si>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</si>
  <si>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</si>
  <si>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</si>
  <si>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</si>
  <si>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</si>
  <si>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</si>
  <si>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</si>
  <si>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</si>
  <si>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</si>
  <si>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</si>
  <si>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</si>
  <si>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</si>
  <si>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</si>
  <si>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</si>
  <si>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</si>
  <si>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</si>
  <si>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</si>
  <si>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</si>
  <si>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</si>
  <si>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</si>
  <si>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</si>
  <si>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</si>
  <si>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</si>
  <si>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</si>
  <si>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</si>
  <si>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</si>
  <si>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</si>
  <si>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</si>
  <si>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</si>
  <si>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</si>
  <si>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</si>
  <si>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</si>
  <si>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</si>
  <si>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</si>
  <si>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</si>
  <si>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</si>
  <si>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</si>
  <si>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</si>
  <si>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</si>
  <si>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</si>
  <si>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</si>
  <si>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</si>
  <si>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</si>
  <si>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</si>
  <si>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</si>
  <si>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</si>
  <si>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</si>
  <si>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</si>
  <si>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</si>
  <si>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</si>
  <si>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</si>
  <si>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</si>
  <si>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</si>
  <si>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</si>
  <si>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</si>
  <si>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</si>
  <si>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</si>
  <si>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</si>
  <si>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</si>
  <si>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</si>
  <si>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</si>
  <si>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</si>
  <si>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</si>
  <si>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</si>
  <si>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</si>
  <si>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</si>
  <si>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</si>
  <si>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</si>
  <si>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</si>
  <si>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</si>
  <si>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</si>
  <si>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</si>
  <si>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</si>
  <si>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</si>
  <si>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</si>
  <si>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</si>
  <si>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</si>
  <si>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</si>
  <si>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</si>
  <si>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</si>
  <si>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</si>
  <si>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</si>
  <si>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</si>
  <si>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</si>
  <si>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</si>
  <si>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</si>
  <si>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</si>
  <si>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</si>
  <si>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</si>
  <si>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</si>
  <si>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</si>
  <si>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</si>
  <si>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</si>
  <si>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</si>
  <si>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</si>
  <si>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</si>
  <si>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</si>
  <si>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</si>
  <si>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</si>
  <si>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</si>
  <si>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</si>
  <si>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</si>
  <si>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</si>
  <si>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</si>
  <si>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</si>
  <si>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</si>
  <si>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</si>
  <si>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</si>
  <si>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</si>
  <si>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</si>
  <si>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</si>
  <si>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</si>
  <si>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</si>
  <si>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</si>
  <si>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</si>
  <si>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</si>
  <si>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</si>
  <si>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</si>
  <si>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</si>
  <si>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</si>
  <si>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</si>
  <si>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</si>
  <si>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</si>
  <si>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</si>
  <si>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</si>
  <si>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</si>
  <si>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</si>
  <si>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</si>
  <si>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</si>
  <si>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</si>
  <si>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</si>
  <si>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</si>
  <si>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</si>
  <si>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</si>
  <si>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</si>
  <si>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</si>
  <si>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</si>
  <si>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</si>
  <si>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</si>
  <si>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</si>
  <si>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</si>
  <si>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</si>
  <si>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</si>
  <si>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</si>
  <si>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</si>
  <si>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</si>
  <si>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</si>
  <si>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</si>
  <si>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</si>
  <si>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</si>
  <si>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</si>
  <si>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</si>
  <si>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</si>
  <si>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</si>
  <si>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</si>
  <si>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</si>
  <si>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</si>
  <si>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</si>
  <si>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</si>
  <si>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</si>
  <si>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</si>
  <si>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</si>
  <si>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</si>
  <si>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</si>
  <si>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</si>
  <si>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</si>
  <si>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</si>
  <si>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</si>
  <si>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</si>
  <si>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</si>
  <si>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</si>
  <si>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</si>
  <si>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</si>
  <si>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</si>
  <si>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</si>
  <si>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</si>
  <si>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</si>
  <si>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</si>
  <si>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</si>
  <si>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</si>
  <si>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</si>
  <si>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</si>
  <si>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</si>
  <si>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</si>
  <si>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</si>
  <si>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</si>
  <si>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</si>
  <si>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</si>
  <si>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</si>
  <si>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</si>
  <si>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</si>
  <si>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</si>
  <si>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</si>
  <si>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</si>
  <si>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</si>
  <si>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</si>
  <si>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</si>
  <si>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</si>
  <si>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</si>
  <si>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</si>
  <si>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</si>
  <si>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</si>
  <si>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</si>
  <si>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</si>
  <si>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</si>
  <si>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</si>
  <si>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</si>
  <si>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</si>
  <si>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</si>
  <si>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</si>
  <si>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</si>
  <si>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</si>
  <si>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</si>
  <si>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</si>
  <si>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</si>
  <si>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</si>
  <si>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</si>
  <si>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</si>
  <si>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</si>
  <si>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</si>
  <si>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</si>
  <si>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</si>
  <si>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</si>
  <si>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</si>
  <si>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</si>
  <si>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</si>
  <si>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</si>
  <si>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</si>
  <si>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</si>
  <si>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</si>
  <si>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</si>
  <si>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</si>
  <si>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</si>
  <si>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</si>
  <si>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</si>
  <si>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</si>
  <si>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</si>
  <si>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</si>
  <si>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</si>
  <si>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</si>
  <si>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</si>
  <si>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</si>
  <si>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</si>
  <si>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</si>
  <si>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</si>
  <si>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</si>
  <si>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</si>
  <si>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</si>
  <si>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</si>
  <si>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</si>
  <si>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</si>
  <si>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</si>
  <si>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</si>
  <si>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</si>
  <si>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</si>
  <si>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</si>
  <si>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</si>
  <si>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</si>
  <si>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</si>
  <si>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</si>
  <si>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</si>
  <si>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</si>
  <si>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</si>
  <si>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</si>
  <si>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</si>
  <si>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</si>
  <si>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</si>
  <si>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</si>
  <si>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</si>
  <si>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</si>
  <si>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</si>
  <si>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</si>
  <si>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</si>
  <si>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</si>
  <si>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</si>
  <si>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</si>
  <si>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</si>
  <si>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</si>
  <si>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</si>
  <si>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</si>
  <si>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</si>
  <si>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</si>
  <si>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</si>
  <si>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</si>
  <si>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</si>
  <si>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</si>
  <si>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</si>
  <si>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</si>
  <si>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</si>
  <si>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</si>
  <si>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</si>
  <si>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</si>
  <si>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</si>
  <si>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</si>
  <si>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</si>
  <si>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</si>
  <si>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</si>
  <si>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</si>
  <si>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</si>
  <si>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</si>
  <si>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</si>
  <si>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</si>
  <si>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</si>
  <si>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</si>
  <si>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</si>
  <si>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</si>
  <si>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</si>
  <si>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</si>
  <si>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</si>
  <si>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</si>
  <si>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</si>
  <si>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</si>
  <si>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</si>
  <si>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</si>
  <si>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</si>
  <si>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</si>
  <si>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</si>
  <si>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</si>
  <si>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</si>
  <si>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</si>
  <si>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</si>
  <si>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</si>
  <si>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</si>
  <si>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</si>
  <si>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</si>
  <si>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</si>
  <si>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</si>
  <si>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</si>
  <si>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</si>
  <si>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</si>
  <si>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</si>
  <si>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</si>
  <si>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</si>
  <si>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</si>
  <si>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</si>
  <si>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</si>
  <si>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</si>
  <si>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</si>
  <si>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</si>
  <si>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</si>
  <si>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</si>
  <si>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</si>
  <si>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</si>
  <si>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</si>
  <si>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</si>
  <si>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</si>
  <si>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</si>
  <si>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</si>
  <si>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</si>
  <si>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</si>
  <si>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</si>
  <si>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</si>
  <si>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</si>
  <si>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</si>
  <si>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</si>
  <si>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</si>
  <si>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</si>
  <si>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</si>
  <si>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</si>
  <si>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</si>
  <si>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</si>
  <si>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</si>
  <si>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</si>
  <si>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</si>
  <si>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</si>
  <si>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</si>
  <si>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</si>
  <si>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</si>
  <si>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</si>
  <si>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</si>
  <si>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</si>
  <si>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</si>
  <si>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</si>
  <si>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</si>
  <si>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</si>
  <si>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</si>
  <si>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</si>
  <si>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</si>
  <si>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</si>
  <si>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</si>
  <si>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</si>
  <si>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</si>
  <si>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</si>
  <si>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</si>
  <si>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</si>
  <si>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</si>
  <si>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</si>
  <si>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</si>
  <si>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</si>
  <si>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</si>
  <si>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</si>
  <si>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</si>
  <si>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</si>
  <si>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</si>
  <si>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</si>
  <si>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</si>
  <si>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</si>
  <si>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</si>
  <si>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</si>
  <si>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</si>
  <si>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</si>
  <si>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</si>
  <si>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</si>
  <si>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</si>
  <si>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</si>
  <si>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</si>
  <si>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</si>
  <si>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</si>
  <si>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</si>
  <si>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</si>
  <si>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</si>
  <si>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</si>
  <si>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</si>
  <si>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</si>
  <si>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</si>
  <si>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</si>
  <si>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</si>
  <si>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</si>
  <si>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</si>
  <si>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</si>
  <si>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</si>
  <si>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</si>
  <si>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</si>
  <si>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</si>
  <si>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</si>
  <si>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</si>
  <si>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</si>
  <si>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</si>
  <si>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</si>
  <si>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</si>
  <si>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</si>
  <si>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</si>
  <si>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</si>
  <si>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</si>
  <si>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</si>
  <si>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</si>
  <si>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</si>
  <si>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</si>
  <si>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</si>
  <si>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</si>
  <si>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</si>
  <si>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</si>
  <si>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</si>
  <si>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</si>
  <si>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</si>
  <si>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</si>
  <si>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</si>
  <si>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</si>
  <si>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</si>
  <si>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</si>
  <si>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</si>
  <si>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</si>
  <si>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</si>
  <si>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</si>
  <si>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</si>
  <si>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</si>
  <si>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</si>
  <si>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</si>
  <si>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</si>
  <si>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</si>
  <si>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</si>
  <si>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</si>
  <si>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</si>
  <si>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</si>
  <si>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</si>
  <si>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</si>
  <si>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</si>
  <si>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</si>
  <si>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</si>
  <si>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</si>
  <si>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</si>
  <si>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</si>
  <si>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</si>
  <si>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</si>
  <si>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</si>
  <si>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</si>
  <si>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</si>
  <si>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</si>
  <si>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</si>
  <si>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</si>
  <si>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</si>
  <si>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</si>
  <si>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</si>
  <si>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</si>
  <si>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</si>
  <si>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</si>
  <si>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</si>
  <si>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</si>
  <si>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</si>
  <si>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</si>
  <si>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</si>
  <si>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</si>
  <si>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</si>
  <si>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</si>
  <si>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</si>
  <si>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</si>
  <si>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</si>
  <si>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</si>
  <si>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</si>
  <si>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</si>
  <si>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</si>
  <si>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</si>
  <si>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</si>
  <si>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</si>
  <si>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</si>
  <si>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</si>
  <si>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</si>
  <si>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</si>
  <si>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</si>
  <si>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</si>
  <si>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</si>
  <si>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</si>
  <si>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</si>
  <si>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</si>
  <si>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</si>
  <si>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</si>
  <si>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</si>
  <si>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</si>
  <si>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</si>
  <si>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</si>
  <si>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</si>
  <si>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</si>
  <si>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</si>
  <si>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</si>
  <si>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</si>
  <si>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</si>
  <si>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</si>
  <si>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</si>
  <si>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</si>
  <si>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</si>
  <si>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</si>
  <si>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</si>
  <si>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</si>
  <si>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</si>
  <si>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</si>
  <si>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</si>
  <si>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</si>
  <si>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</si>
  <si>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</si>
  <si>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</si>
  <si>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</si>
  <si>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</si>
  <si>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</si>
  <si>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</si>
  <si>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</si>
  <si>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</si>
  <si>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</si>
  <si>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</si>
  <si>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</si>
  <si>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</si>
  <si>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</si>
  <si>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</si>
  <si>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</si>
  <si>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</si>
  <si>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</si>
  <si>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</si>
  <si>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</si>
  <si>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</si>
  <si>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</si>
  <si>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</si>
  <si>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</si>
  <si>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</si>
  <si>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</si>
  <si>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</si>
  <si>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</si>
  <si>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</si>
  <si>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</si>
  <si>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</si>
  <si>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</si>
  <si>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</si>
  <si>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</si>
  <si>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</si>
  <si>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</si>
  <si>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</si>
  <si>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</si>
  <si>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</si>
  <si>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</si>
  <si>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</si>
  <si>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</si>
  <si>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</si>
  <si>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</si>
  <si>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</si>
  <si>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</si>
  <si>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</si>
  <si>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</si>
  <si>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</si>
  <si>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</si>
  <si>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</si>
  <si>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</si>
  <si>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</si>
  <si>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</si>
  <si>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</si>
  <si>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</si>
  <si>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</si>
  <si>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</si>
  <si>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</si>
  <si>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</si>
  <si>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</si>
  <si>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</si>
  <si>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</si>
  <si>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</si>
  <si>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</si>
  <si>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</si>
  <si>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</si>
  <si>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</si>
  <si>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</si>
  <si>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</si>
  <si>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</si>
  <si>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</si>
  <si>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</si>
  <si>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</si>
  <si>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</si>
  <si>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</si>
  <si>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</si>
  <si>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</si>
  <si>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</si>
  <si>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</si>
  <si>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</si>
  <si>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</si>
  <si>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</si>
  <si>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</si>
  <si>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</si>
  <si>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</si>
  <si>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</si>
  <si>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</si>
  <si>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</si>
  <si>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</si>
  <si>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</si>
  <si>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</si>
  <si>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</si>
  <si>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</si>
  <si>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</si>
  <si>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</si>
  <si>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</si>
  <si>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</si>
  <si>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</si>
  <si>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</si>
  <si>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</si>
  <si>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</si>
  <si>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</si>
  <si>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</si>
  <si>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</si>
  <si>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</si>
  <si>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</si>
  <si>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</si>
  <si>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</si>
  <si>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</si>
  <si>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</si>
  <si>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</si>
  <si>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</si>
  <si>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</si>
  <si>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</si>
  <si>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</si>
  <si>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</si>
  <si>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</si>
  <si>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</si>
  <si>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</si>
  <si>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</si>
  <si>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</si>
  <si>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</si>
  <si>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</si>
  <si>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</si>
  <si>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</si>
  <si>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</si>
  <si>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</si>
  <si>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</si>
  <si>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</si>
  <si>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</si>
  <si>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</si>
  <si>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</si>
  <si>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</si>
  <si>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</si>
  <si>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</si>
  <si>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</si>
  <si>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</si>
  <si>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</si>
  <si>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</si>
  <si>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</si>
  <si>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</si>
  <si>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</si>
  <si>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</si>
  <si>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</si>
  <si>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</si>
  <si>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</si>
  <si>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</si>
  <si>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</si>
  <si>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</si>
  <si>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</si>
  <si>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</si>
  <si>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</si>
  <si>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</si>
  <si>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</si>
  <si>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</si>
  <si>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</si>
  <si>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</si>
  <si>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</si>
  <si>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</si>
  <si>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</si>
  <si>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</si>
  <si>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</si>
  <si>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</si>
  <si>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</si>
  <si>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</si>
  <si>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</si>
  <si>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</si>
  <si>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</si>
  <si>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</si>
  <si>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</si>
  <si>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</si>
  <si>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</si>
  <si>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</si>
  <si>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</si>
  <si>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</si>
  <si>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</si>
  <si>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</si>
  <si>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</si>
  <si>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</si>
  <si>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</si>
  <si>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</si>
  <si>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</si>
  <si>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</si>
  <si>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</si>
  <si>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</si>
  <si>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</si>
  <si>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</si>
  <si>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</si>
  <si>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</si>
  <si>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</si>
  <si>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</si>
  <si>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</si>
  <si>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</si>
  <si>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</si>
  <si>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</si>
  <si>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</si>
  <si>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</si>
  <si>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</si>
  <si>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</si>
  <si>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</si>
  <si>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</si>
  <si>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</si>
  <si>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</si>
  <si>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</si>
  <si>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</si>
  <si>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</si>
  <si>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</si>
  <si>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</si>
  <si>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</si>
  <si>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</si>
  <si>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</si>
  <si>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</si>
  <si>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</si>
  <si>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</si>
  <si>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</si>
  <si>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</si>
  <si>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</si>
  <si>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</si>
  <si>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</si>
  <si>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</si>
  <si>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</si>
  <si>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</si>
  <si>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</si>
  <si>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</si>
  <si>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</si>
  <si>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</si>
  <si>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</si>
  <si>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</si>
  <si>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</si>
  <si>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</si>
  <si>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</si>
  <si>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</si>
  <si>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</si>
  <si>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</si>
  <si>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</si>
  <si>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</si>
  <si>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</si>
  <si>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</si>
  <si>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</si>
  <si>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</si>
  <si>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</si>
  <si>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</si>
  <si>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</si>
  <si>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</si>
  <si>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</si>
  <si>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</si>
  <si>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</si>
  <si>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</si>
  <si>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</si>
  <si>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</si>
  <si>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</si>
  <si>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</si>
  <si>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</si>
  <si>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</si>
  <si>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</si>
  <si>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</si>
  <si>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</si>
  <si>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</si>
  <si>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</si>
  <si>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</si>
  <si>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</si>
  <si>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</si>
  <si>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</si>
  <si>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</si>
  <si>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</si>
  <si>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</si>
  <si>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</si>
  <si>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</si>
  <si>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</si>
  <si>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</si>
  <si>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</si>
  <si>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</si>
  <si>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</si>
  <si>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</si>
  <si>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</si>
  <si>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</si>
  <si>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</si>
  <si>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</si>
  <si>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</si>
  <si>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</si>
  <si>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</si>
  <si>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</si>
  <si>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</si>
  <si>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</si>
  <si>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</si>
  <si>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</si>
  <si>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</si>
  <si>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</si>
  <si>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</si>
  <si>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</si>
  <si>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</si>
  <si>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</si>
  <si>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</si>
  <si>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</si>
  <si>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</si>
  <si>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</si>
  <si>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</si>
  <si>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</si>
  <si>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</si>
  <si>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</si>
  <si>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</si>
  <si>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</si>
  <si>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</si>
  <si>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</si>
  <si>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</si>
  <si>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</si>
  <si>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</si>
  <si>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</si>
  <si>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</si>
  <si>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</si>
  <si>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</si>
  <si>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</si>
  <si>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</si>
  <si>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</si>
  <si>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</si>
  <si>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</si>
  <si>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</si>
  <si>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</si>
  <si>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</si>
  <si>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</si>
  <si>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</si>
  <si>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</si>
  <si>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</si>
  <si>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</si>
  <si>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</si>
  <si>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</si>
  <si>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</si>
  <si>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</si>
  <si>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</si>
  <si>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</si>
  <si>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</si>
  <si>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</si>
  <si>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</si>
  <si>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</si>
  <si>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</si>
  <si>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</si>
  <si>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</si>
  <si>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</si>
  <si>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</si>
  <si>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</si>
  <si>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</si>
  <si>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</si>
  <si>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</si>
  <si>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</si>
  <si>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</si>
  <si>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</si>
  <si>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</si>
  <si>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</si>
  <si>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</si>
  <si>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</si>
  <si>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</si>
  <si>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</si>
  <si>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</si>
  <si>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</si>
  <si>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</si>
  <si>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</si>
  <si>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</si>
  <si>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</si>
  <si>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</si>
  <si>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</si>
  <si>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</si>
  <si>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</si>
  <si>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</si>
  <si>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</si>
  <si>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</si>
  <si>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</si>
  <si>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</si>
  <si>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</si>
  <si>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</si>
  <si>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</si>
  <si>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</si>
  <si>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</si>
  <si>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</si>
  <si>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</si>
  <si>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</si>
  <si>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</si>
  <si>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</si>
  <si>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</si>
  <si>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</si>
  <si>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</si>
  <si>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</si>
  <si>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</si>
  <si>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</si>
  <si>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</si>
  <si>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</si>
  <si>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</si>
  <si>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</si>
  <si>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</si>
  <si>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</si>
  <si>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</si>
  <si>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</si>
  <si>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</si>
  <si>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</si>
  <si>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</si>
  <si>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</si>
  <si>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</si>
  <si>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</si>
  <si>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</si>
  <si>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</si>
  <si>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</si>
  <si>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</si>
  <si>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</si>
  <si>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</si>
  <si>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</si>
  <si>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</si>
  <si>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</si>
  <si>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</si>
  <si>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</si>
  <si>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</si>
  <si>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</si>
  <si>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</si>
  <si>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</si>
  <si>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</si>
  <si>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</si>
  <si>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</si>
  <si>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</si>
  <si>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</si>
  <si>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</si>
  <si>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</si>
  <si>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</si>
  <si>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</si>
  <si>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</si>
  <si>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</si>
  <si>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</si>
  <si>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</si>
  <si>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</si>
  <si>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</si>
  <si>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</si>
  <si>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</si>
  <si>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</si>
  <si>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</si>
  <si>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</si>
  <si>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</si>
  <si>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</si>
  <si>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</si>
  <si>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</si>
  <si>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</si>
  <si>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</si>
  <si>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</si>
  <si>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</si>
  <si>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</si>
  <si>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</si>
  <si>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</si>
  <si>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</si>
  <si>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</si>
  <si>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</si>
  <si>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</si>
  <si>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</si>
  <si>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</si>
  <si>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</si>
  <si>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</si>
  <si>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</si>
  <si>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</si>
  <si>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</si>
  <si>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</si>
  <si>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</si>
  <si>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</si>
  <si>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</si>
  <si>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</si>
  <si>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</si>
  <si>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</si>
  <si>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</si>
  <si>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</si>
  <si>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</si>
  <si>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</si>
  <si>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</si>
  <si>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</si>
  <si>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</si>
  <si>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</si>
  <si>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</si>
  <si>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</si>
  <si>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</si>
  <si>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</si>
  <si>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</si>
  <si>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</si>
  <si>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</si>
  <si>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</si>
  <si>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</si>
  <si>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</si>
  <si>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</si>
  <si>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</si>
  <si>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</si>
  <si>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</si>
  <si>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</si>
  <si>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</si>
  <si>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</si>
  <si>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</si>
  <si>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</si>
  <si>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</si>
  <si>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</si>
  <si>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</si>
  <si>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</si>
  <si>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</si>
  <si>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</si>
  <si>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</si>
  <si>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</si>
  <si>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</si>
  <si>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</si>
  <si>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</si>
  <si>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</si>
  <si>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</si>
  <si>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</si>
  <si>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</si>
  <si>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</si>
  <si>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</si>
  <si>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</si>
  <si>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</si>
  <si>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</si>
  <si>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</si>
  <si>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</si>
  <si>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</si>
  <si>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</si>
  <si>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</si>
  <si>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</si>
  <si>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</si>
  <si>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</si>
  <si>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</si>
  <si>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</si>
  <si>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</si>
  <si>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</si>
  <si>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</si>
  <si>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</si>
  <si>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</si>
  <si>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</si>
  <si>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</si>
  <si>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</si>
  <si>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</si>
  <si>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</si>
  <si>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</si>
  <si>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</si>
  <si>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</si>
  <si>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</si>
  <si>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</si>
  <si>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</si>
  <si>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</si>
  <si>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</si>
  <si>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</si>
  <si>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</si>
  <si>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</si>
  <si>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</si>
  <si>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</si>
  <si>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</si>
  <si>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</si>
  <si>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</si>
  <si>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</si>
  <si>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</si>
  <si>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</si>
  <si>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</si>
  <si>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</si>
  <si>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</si>
  <si>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</si>
  <si>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</si>
  <si>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</si>
  <si>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</si>
  <si>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</si>
  <si>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</si>
  <si>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</si>
  <si>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</si>
  <si>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</si>
  <si>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</si>
  <si>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</si>
  <si>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</si>
  <si>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</si>
  <si>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</si>
  <si>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</si>
  <si>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</si>
  <si>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</si>
  <si>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</si>
  <si>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</si>
  <si>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</si>
  <si>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</si>
  <si>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</si>
  <si>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</si>
  <si>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</si>
  <si>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</si>
  <si>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</si>
  <si>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</si>
  <si>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</si>
  <si>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</si>
  <si>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</si>
  <si>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</si>
  <si>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</si>
  <si>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</si>
  <si>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</si>
  <si>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</si>
  <si>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</si>
  <si>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</si>
  <si>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</si>
  <si>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</si>
  <si>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</si>
  <si>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</si>
  <si>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</si>
  <si>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</si>
  <si>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</si>
  <si>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</si>
  <si>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</si>
  <si>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</si>
  <si>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</si>
  <si>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</si>
  <si>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</si>
  <si>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</si>
  <si>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</si>
  <si>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</si>
  <si>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</si>
  <si>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</si>
  <si>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</si>
  <si>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</si>
  <si>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</si>
  <si>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</si>
  <si>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</si>
  <si>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</si>
  <si>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</si>
  <si>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</si>
  <si>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</si>
  <si>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</si>
  <si>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</si>
  <si>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</si>
  <si>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</si>
  <si>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</si>
  <si>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</si>
  <si>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</si>
  <si>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</si>
  <si>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</si>
  <si>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</si>
  <si>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</si>
  <si>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</si>
  <si>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</si>
  <si>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</si>
  <si>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</si>
  <si>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</si>
  <si>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</si>
  <si>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</si>
  <si>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</si>
  <si>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</si>
  <si>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</si>
  <si>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</si>
  <si>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</si>
  <si>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</si>
  <si>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</si>
  <si>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</si>
  <si>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</si>
  <si>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</si>
  <si>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</si>
  <si>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</si>
  <si>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</si>
  <si>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</si>
  <si>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</si>
  <si>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</si>
  <si>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</si>
  <si>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</si>
  <si>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</si>
  <si>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</si>
  <si>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</si>
  <si>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</si>
  <si>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</si>
  <si>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</si>
  <si>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</si>
  <si>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</si>
  <si>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</si>
  <si>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</si>
  <si>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</si>
  <si>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</si>
  <si>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</si>
  <si>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</si>
  <si>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</si>
  <si>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</si>
  <si>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</si>
  <si>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</si>
  <si>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</si>
  <si>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</si>
  <si>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</si>
  <si>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</si>
  <si>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</si>
  <si>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</si>
  <si>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</si>
  <si>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</si>
  <si>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</si>
  <si>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</si>
  <si>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</si>
  <si>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</si>
  <si>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</si>
  <si>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</si>
  <si>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</si>
  <si>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</si>
  <si>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</si>
  <si>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</si>
  <si>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</si>
  <si>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</si>
  <si>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</si>
  <si>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</si>
  <si>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</si>
  <si>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</si>
  <si>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</si>
  <si>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</si>
  <si>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</si>
  <si>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</si>
  <si>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</si>
  <si>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</si>
  <si>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</si>
  <si>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</si>
  <si>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</si>
  <si>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</si>
  <si>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</si>
  <si>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</si>
  <si>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</si>
  <si>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</si>
  <si>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</si>
  <si>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</si>
  <si>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</si>
  <si>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</si>
  <si>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</si>
  <si>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</si>
  <si>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</si>
  <si>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</si>
  <si>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</si>
  <si>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</si>
  <si>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</si>
  <si>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</si>
  <si>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</si>
  <si>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</si>
  <si>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</si>
  <si>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</si>
  <si>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</si>
  <si>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</si>
  <si>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</si>
  <si>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</si>
  <si>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</si>
  <si>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</si>
  <si>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</si>
  <si>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</si>
  <si>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</si>
  <si>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</si>
  <si>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</si>
  <si>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</si>
  <si>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</si>
  <si>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</si>
  <si>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</si>
  <si>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</si>
  <si>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</si>
  <si>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</si>
  <si>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</si>
  <si>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</si>
  <si>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</si>
  <si>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</si>
  <si>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</si>
  <si>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</si>
  <si>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</si>
  <si>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</si>
  <si>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</si>
  <si>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</si>
  <si>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</si>
  <si>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</si>
  <si>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</si>
  <si>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</si>
  <si>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</si>
  <si>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</si>
  <si>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</si>
  <si>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</si>
  <si>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</si>
  <si>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</si>
  <si>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</si>
  <si>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</si>
  <si>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</si>
  <si>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</si>
  <si>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</si>
  <si>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</si>
  <si>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</si>
  <si>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</si>
  <si>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</si>
  <si>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</si>
  <si>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</si>
  <si>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</si>
  <si>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</si>
  <si>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</si>
  <si>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</si>
  <si>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</si>
  <si>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</si>
  <si>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</si>
  <si>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</si>
  <si>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</si>
  <si>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</si>
  <si>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</si>
  <si>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</si>
  <si>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</si>
  <si>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</si>
  <si>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</si>
  <si>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</si>
  <si>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</si>
  <si>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</si>
  <si>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</si>
  <si>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</si>
  <si>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</si>
  <si>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</si>
  <si>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</si>
  <si>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</si>
  <si>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</si>
  <si>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</si>
  <si>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</si>
  <si>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</si>
  <si>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</si>
  <si>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</si>
  <si>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</si>
  <si>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</si>
  <si>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</si>
  <si>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</si>
  <si>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</si>
  <si>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</si>
  <si>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</si>
  <si>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</si>
  <si>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</si>
  <si>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</si>
  <si>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</si>
  <si>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</si>
  <si>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</si>
  <si>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</si>
  <si>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</si>
  <si>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</si>
  <si>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</si>
  <si>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</si>
  <si>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</si>
  <si>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</si>
  <si>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</si>
  <si>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</si>
  <si>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</si>
  <si>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</si>
  <si>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</si>
  <si>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</si>
  <si>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</si>
  <si>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</si>
  <si>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</si>
  <si>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</si>
  <si>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</si>
  <si>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</si>
  <si>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</si>
  <si>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</si>
  <si>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</si>
  <si>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</si>
  <si>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</si>
  <si>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</si>
  <si>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</si>
  <si>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</si>
  <si>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</si>
  <si>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</si>
  <si>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</si>
  <si>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</si>
  <si>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</si>
  <si>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</si>
  <si>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</si>
  <si>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</si>
  <si>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</si>
  <si>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</si>
  <si>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</si>
  <si>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</si>
  <si>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</si>
  <si>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</si>
  <si>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</si>
  <si>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</si>
  <si>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</si>
  <si>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</si>
  <si>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</si>
  <si>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</si>
  <si>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</si>
  <si>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</si>
  <si>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</si>
  <si>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</si>
  <si>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</si>
  <si>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</si>
  <si>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</si>
  <si>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</si>
  <si>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</si>
  <si>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</si>
  <si>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</si>
  <si>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</si>
  <si>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</si>
  <si>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</si>
  <si>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</si>
  <si>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</si>
  <si>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</si>
  <si>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</si>
  <si>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</si>
  <si>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</si>
  <si>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</si>
  <si>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</si>
  <si>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</si>
  <si>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</si>
  <si>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</si>
  <si>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</si>
  <si>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</si>
  <si>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</si>
  <si>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</si>
  <si>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</si>
  <si>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</si>
  <si>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</si>
  <si>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</si>
  <si>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</si>
  <si>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</si>
  <si>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</si>
  <si>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</si>
  <si>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</si>
  <si>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</si>
  <si>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</si>
  <si>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</si>
  <si>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</si>
  <si>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</si>
  <si>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</si>
  <si>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</si>
  <si>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</si>
  <si>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</si>
  <si>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</si>
  <si>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</si>
  <si>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</si>
  <si>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</si>
  <si>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</si>
  <si>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</si>
  <si>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</si>
  <si>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</si>
  <si>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</si>
  <si>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</si>
  <si>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</si>
  <si>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</si>
  <si>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</si>
  <si>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</si>
  <si>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</si>
  <si>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</si>
  <si>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</si>
  <si>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</si>
  <si>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</si>
  <si>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</si>
  <si>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</si>
  <si>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</si>
  <si>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</si>
  <si>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</si>
  <si>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</si>
  <si>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</si>
  <si>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</si>
  <si>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</si>
  <si>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</si>
  <si>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</si>
  <si>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</si>
  <si>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</si>
  <si>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</si>
  <si>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</si>
  <si>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</si>
  <si>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</si>
  <si>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</si>
  <si>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</si>
  <si>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</si>
  <si>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</si>
  <si>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</si>
  <si>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</si>
  <si>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</si>
  <si>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</si>
  <si>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</si>
  <si>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</si>
  <si>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</si>
  <si>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</si>
  <si>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</si>
  <si>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</si>
  <si>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</si>
  <si>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</si>
  <si>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</si>
  <si>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</si>
  <si>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</si>
  <si>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</si>
  <si>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</si>
  <si>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</si>
  <si>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</si>
  <si>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</si>
  <si>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</si>
  <si>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</si>
  <si>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</si>
  <si>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</si>
  <si>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</si>
  <si>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</si>
  <si>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</si>
  <si>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</si>
  <si>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</si>
  <si>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</si>
  <si>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</si>
  <si>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</si>
  <si>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</si>
  <si>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</si>
  <si>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</si>
  <si>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</si>
  <si>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</si>
  <si>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</si>
  <si>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</si>
  <si>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</si>
  <si>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</si>
  <si>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</si>
  <si>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</si>
  <si>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</si>
  <si>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</si>
  <si>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</si>
  <si>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</si>
  <si>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</si>
  <si>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</si>
  <si>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</si>
  <si>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</si>
  <si>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</si>
  <si>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</si>
  <si>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</si>
  <si>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</si>
  <si>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</si>
  <si>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</si>
  <si>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</si>
  <si>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</si>
  <si>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</si>
  <si>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</si>
  <si>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</si>
  <si>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</si>
  <si>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</si>
  <si>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</si>
  <si>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</si>
  <si>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</si>
  <si>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</si>
  <si>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</si>
  <si>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</si>
  <si>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</si>
  <si>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</si>
  <si>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</si>
  <si>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</si>
  <si>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</si>
  <si>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</si>
  <si>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</si>
  <si>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</si>
  <si>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</si>
  <si>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</si>
  <si>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</si>
  <si>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</si>
  <si>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</si>
  <si>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</si>
  <si>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</si>
  <si>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</si>
  <si>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</si>
  <si>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</si>
  <si>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</si>
  <si>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</si>
  <si>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</si>
  <si>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</si>
  <si>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</si>
  <si>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</si>
  <si>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</si>
  <si>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</si>
  <si>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</si>
  <si>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</si>
  <si>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</si>
  <si>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</si>
  <si>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</si>
  <si>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</si>
  <si>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</si>
  <si>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</si>
  <si>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</si>
  <si>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</si>
  <si>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</si>
  <si>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</si>
  <si>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</si>
  <si>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</si>
  <si>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</si>
  <si>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</si>
  <si>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</si>
  <si>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</si>
  <si>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</si>
  <si>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</si>
  <si>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</si>
  <si>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</si>
  <si>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</si>
  <si>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</si>
  <si>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</si>
  <si>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</si>
  <si>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</si>
  <si>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</si>
  <si>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</si>
  <si>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</si>
  <si>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</si>
  <si>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</si>
  <si>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</si>
  <si>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</si>
  <si>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</si>
  <si>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</si>
  <si>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</si>
  <si>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</si>
  <si>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</si>
  <si>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</si>
  <si>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</si>
  <si>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</si>
  <si>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</si>
  <si>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</si>
  <si>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</si>
  <si>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</si>
  <si>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</si>
  <si>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</si>
  <si>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</si>
  <si>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</si>
  <si>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</si>
  <si>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</si>
  <si>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</si>
  <si>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</si>
  <si>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</si>
  <si>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</si>
  <si>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</si>
  <si>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</si>
  <si>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</si>
  <si>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</si>
  <si>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</si>
  <si>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</si>
  <si>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</si>
  <si>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</si>
  <si>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</si>
  <si>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</si>
  <si>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</si>
  <si>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</si>
  <si>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</si>
  <si>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</si>
  <si>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</si>
  <si>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</si>
  <si>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</si>
  <si>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</si>
  <si>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</si>
  <si>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</si>
  <si>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</si>
  <si>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</si>
  <si>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</si>
  <si>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</si>
  <si>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</si>
  <si>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</si>
  <si>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</si>
  <si>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</si>
  <si>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</si>
  <si>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</si>
  <si>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</si>
  <si>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</si>
  <si>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</si>
  <si>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</si>
  <si>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</si>
  <si>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</si>
  <si>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</si>
  <si>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</si>
  <si>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</si>
  <si>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</si>
  <si>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</si>
  <si>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</si>
  <si>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</si>
  <si>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</si>
  <si>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</si>
  <si>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</si>
  <si>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</si>
  <si>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</si>
  <si>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</si>
  <si>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</si>
  <si>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</si>
  <si>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</si>
  <si>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</si>
  <si>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</si>
  <si>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</si>
  <si>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</si>
  <si>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</si>
  <si>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</si>
  <si>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</si>
  <si>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</si>
  <si>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</si>
  <si>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</si>
  <si>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</si>
  <si>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</si>
  <si>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</si>
  <si>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</si>
  <si>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</si>
  <si>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</si>
  <si>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</si>
  <si>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</si>
  <si>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</si>
  <si>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</si>
  <si>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</si>
  <si>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</si>
  <si>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</si>
  <si>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</si>
  <si>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</si>
  <si>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</si>
  <si>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</si>
  <si>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</si>
  <si>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</si>
  <si>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</si>
  <si>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</si>
  <si>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</si>
  <si>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</si>
  <si>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</si>
  <si>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</si>
  <si>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</si>
  <si>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</si>
  <si>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</si>
  <si>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</si>
  <si>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</si>
  <si>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</si>
  <si>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</si>
  <si>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</si>
  <si>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</si>
  <si>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</si>
  <si>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</si>
  <si>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</si>
  <si>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</si>
  <si>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</si>
  <si>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</si>
  <si>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</si>
  <si>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</si>
  <si>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</si>
  <si>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</si>
  <si>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</si>
  <si>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</si>
  <si>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</si>
  <si>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</si>
  <si>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</si>
  <si>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</si>
  <si>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</si>
  <si>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</si>
  <si>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</si>
  <si>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</si>
  <si>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</si>
  <si>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</si>
  <si>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</si>
  <si>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</si>
  <si>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</si>
  <si>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</si>
  <si>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</si>
  <si>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</si>
  <si>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</si>
  <si>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</si>
  <si>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</si>
  <si>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</si>
  <si>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</si>
  <si>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</si>
  <si>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</si>
  <si>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</si>
  <si>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</si>
  <si>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</si>
  <si>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</si>
  <si>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</si>
  <si>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</si>
  <si>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</si>
  <si>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</si>
  <si>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</si>
  <si>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</si>
  <si>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</si>
  <si>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</si>
  <si>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</si>
  <si>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</si>
  <si>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</si>
  <si>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</si>
  <si>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</si>
  <si>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</si>
  <si>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</si>
  <si>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</si>
  <si>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</si>
  <si>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</si>
  <si>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</si>
  <si>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</si>
  <si>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</si>
  <si>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</si>
  <si>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</si>
  <si>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</si>
  <si>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</si>
  <si>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</si>
  <si>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</si>
  <si>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</si>
  <si>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</si>
  <si>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</si>
  <si>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</si>
  <si>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</si>
  <si>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</si>
  <si>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</si>
  <si>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</si>
  <si>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</si>
  <si>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</si>
  <si>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</si>
  <si>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</si>
  <si>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</si>
  <si>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</si>
  <si>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</si>
  <si>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</si>
  <si>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</si>
  <si>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</si>
  <si>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</si>
  <si>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</si>
  <si>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</si>
  <si>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</si>
  <si>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</si>
  <si>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</si>
  <si>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</si>
  <si>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</si>
  <si>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</si>
  <si>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</si>
  <si>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</si>
  <si>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</si>
  <si>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</si>
  <si>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</si>
  <si>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</si>
  <si>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</si>
  <si>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</si>
  <si>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</si>
  <si>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</si>
  <si>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</si>
  <si>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</si>
  <si>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</si>
  <si>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</si>
  <si>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</si>
  <si>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</si>
  <si>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</si>
  <si>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</si>
  <si>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</si>
  <si>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</si>
  <si>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</si>
  <si>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</si>
  <si>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</si>
  <si>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</si>
  <si>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</si>
  <si>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</si>
  <si>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</si>
  <si>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</si>
  <si>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</si>
  <si>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</si>
  <si>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</si>
  <si>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</si>
  <si>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</si>
  <si>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</si>
  <si>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</si>
  <si>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</si>
  <si>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</si>
  <si>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</si>
  <si>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</si>
  <si>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</si>
  <si>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</si>
  <si>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</si>
  <si>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</si>
  <si>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</si>
  <si>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</si>
  <si>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</si>
  <si>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</si>
  <si>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</si>
  <si>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</si>
  <si>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</si>
  <si>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</si>
  <si>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</si>
  <si>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</si>
  <si>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</si>
  <si>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</si>
  <si>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</si>
  <si>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</si>
  <si>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</si>
  <si>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</si>
  <si>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</si>
  <si>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</si>
  <si>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</si>
  <si>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</si>
  <si>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</si>
  <si>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</si>
  <si>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</si>
  <si>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</si>
  <si>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</si>
  <si>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</si>
  <si>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</si>
  <si>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</si>
  <si>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</si>
  <si>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</si>
  <si>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</si>
  <si>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</si>
  <si>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</si>
  <si>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</si>
  <si>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</si>
  <si>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</si>
  <si>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</si>
  <si>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</si>
  <si>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</si>
  <si>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</si>
  <si>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</si>
  <si>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</si>
  <si>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</si>
  <si>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</si>
  <si>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</si>
  <si>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</si>
  <si>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</si>
  <si>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</si>
  <si>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</si>
  <si>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</si>
  <si>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</si>
  <si>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</si>
  <si>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</si>
  <si>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</si>
  <si>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</si>
  <si>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</si>
  <si>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</si>
  <si>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</si>
  <si>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</si>
  <si>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</si>
  <si>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</si>
  <si>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</si>
  <si>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</si>
  <si>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</si>
  <si>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</si>
  <si>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</si>
  <si>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</si>
  <si>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</si>
  <si>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</si>
  <si>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</si>
  <si>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</si>
  <si>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</si>
  <si>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</si>
  <si>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</si>
  <si>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</si>
  <si>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</si>
  <si>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</si>
  <si>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</si>
  <si>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</si>
  <si>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</si>
  <si>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</si>
  <si>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</si>
  <si>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</si>
  <si>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</si>
  <si>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</si>
  <si>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</si>
  <si>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</si>
  <si>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</si>
  <si>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</si>
  <si>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</si>
  <si>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</si>
  <si>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</si>
  <si>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</si>
  <si>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</si>
  <si>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</si>
  <si>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</si>
  <si>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</si>
  <si>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</si>
  <si>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</si>
  <si>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</si>
  <si>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</si>
  <si>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</si>
  <si>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</si>
  <si>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</si>
  <si>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</si>
  <si>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</si>
  <si>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</si>
  <si>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</si>
  <si>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</si>
  <si>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</si>
  <si>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</si>
  <si>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</si>
  <si>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</si>
  <si>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</si>
  <si>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</si>
  <si>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</si>
  <si>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</si>
  <si>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</si>
  <si>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</si>
  <si>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</si>
  <si>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</si>
  <si>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</si>
  <si>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</si>
  <si>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</si>
  <si>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</si>
  <si>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</si>
  <si>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</si>
  <si>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</si>
  <si>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</si>
  <si>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</si>
  <si>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</si>
  <si>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</si>
  <si>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</si>
  <si>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</si>
  <si>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</si>
  <si>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</si>
  <si>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</si>
  <si>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</si>
  <si>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</si>
  <si>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</si>
  <si>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</si>
  <si>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</si>
  <si>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</si>
  <si>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</si>
  <si>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</si>
  <si>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</si>
  <si>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</si>
  <si>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</si>
  <si>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</si>
  <si>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</si>
  <si>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</si>
  <si>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</si>
  <si>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</si>
  <si>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</si>
  <si>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</si>
  <si>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</si>
  <si>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</si>
  <si>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</si>
  <si>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</si>
  <si>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</si>
  <si>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</si>
  <si>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</si>
  <si>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</si>
  <si>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</si>
  <si>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</si>
  <si>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</si>
  <si>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</si>
  <si>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</si>
  <si>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</si>
  <si>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</si>
  <si>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</si>
  <si>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</si>
  <si>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</si>
  <si>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</si>
  <si>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</si>
  <si>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</si>
  <si>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</si>
  <si>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</si>
  <si>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</si>
  <si>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</si>
  <si>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</si>
  <si>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</si>
  <si>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</si>
  <si>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</si>
  <si>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</si>
  <si>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</si>
  <si>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</si>
  <si>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</si>
  <si>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</si>
  <si>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</si>
  <si>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</si>
  <si>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</si>
  <si>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</si>
  <si>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</si>
  <si>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</si>
  <si>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</si>
  <si>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</si>
  <si>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</si>
  <si>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</si>
  <si>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</si>
  <si>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</si>
  <si>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</si>
  <si>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</si>
  <si>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</si>
  <si>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</si>
  <si>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</si>
  <si>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</si>
  <si>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</si>
  <si>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</si>
  <si>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</si>
  <si>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</si>
  <si>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</si>
  <si>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</si>
  <si>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</si>
  <si>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</si>
  <si>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</si>
  <si>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</si>
  <si>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</si>
  <si>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</si>
  <si>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</si>
  <si>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</si>
  <si>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</si>
  <si>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</si>
  <si>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</si>
  <si>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</si>
  <si>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</si>
  <si>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</si>
  <si>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</si>
  <si>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</si>
  <si>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</si>
  <si>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</si>
  <si>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</si>
  <si>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</si>
  <si>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</si>
  <si>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</si>
  <si>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</si>
  <si>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</si>
  <si>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</si>
  <si>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</si>
  <si>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</si>
  <si>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</si>
  <si>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</si>
  <si>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</si>
  <si>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</si>
  <si>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</si>
  <si>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</si>
  <si>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</si>
  <si>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</si>
  <si>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</si>
  <si>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</si>
  <si>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</si>
  <si>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</si>
  <si>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</si>
  <si>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</si>
  <si>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</si>
  <si>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</si>
  <si>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</si>
  <si>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</si>
  <si>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</si>
  <si>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</si>
  <si>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</si>
  <si>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</si>
  <si>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</si>
  <si>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</si>
  <si>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</si>
  <si>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</si>
  <si>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</si>
  <si>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</si>
  <si>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</si>
  <si>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</si>
  <si>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</si>
  <si>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</si>
  <si>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</si>
  <si>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</si>
  <si>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</si>
  <si>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</si>
  <si>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</si>
  <si>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</si>
  <si>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</si>
  <si>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</si>
  <si>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</si>
  <si>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</si>
  <si>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</si>
  <si>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</si>
  <si>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</si>
  <si>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</si>
  <si>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</si>
  <si>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</si>
  <si>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</si>
  <si>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</si>
  <si>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</si>
  <si>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</si>
  <si>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</si>
  <si>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</si>
  <si>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</si>
  <si>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</si>
  <si>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</si>
  <si>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</si>
  <si>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</si>
  <si>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</si>
  <si>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</si>
  <si>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</si>
  <si>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</si>
  <si>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</si>
  <si>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</si>
  <si>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</si>
  <si>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</si>
  <si>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</si>
  <si>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</si>
  <si>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</si>
  <si>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</si>
  <si>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</si>
  <si>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</si>
  <si>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</si>
  <si>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</si>
  <si>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</si>
  <si>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</si>
  <si>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</si>
  <si>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</si>
  <si>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</si>
  <si>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</si>
  <si>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</si>
  <si>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</si>
  <si>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</si>
  <si>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</si>
  <si>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</si>
  <si>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</si>
  <si>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</si>
  <si>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</si>
  <si>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</si>
  <si>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</si>
  <si>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</si>
  <si>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</si>
  <si>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</si>
  <si>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</si>
  <si>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</si>
  <si>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</si>
  <si>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</si>
  <si>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</si>
  <si>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</si>
  <si>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</si>
  <si>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</si>
  <si>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</si>
  <si>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</si>
  <si>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</si>
  <si>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</si>
  <si>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</si>
  <si>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</si>
  <si>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</si>
  <si>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</si>
  <si>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</si>
  <si>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</si>
  <si>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</si>
  <si>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</si>
  <si>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</si>
  <si>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</si>
  <si>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</si>
  <si>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</si>
  <si>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</si>
  <si>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</si>
  <si>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</si>
  <si>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</si>
  <si>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</si>
  <si>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</si>
  <si>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</si>
  <si>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</si>
  <si>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</si>
  <si>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</si>
  <si>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</si>
  <si>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</si>
  <si>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</si>
  <si>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</si>
  <si>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</si>
  <si>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</si>
  <si>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</si>
  <si>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</si>
  <si>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</si>
  <si>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</si>
  <si>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</si>
  <si>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</si>
  <si>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</si>
  <si>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</si>
  <si>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</si>
  <si>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</si>
  <si>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</si>
  <si>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</si>
  <si>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</si>
  <si>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</si>
  <si>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</si>
  <si>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</si>
  <si>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</si>
  <si>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</si>
  <si>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</si>
  <si>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</si>
  <si>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</si>
  <si>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</si>
  <si>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</si>
  <si>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</si>
  <si>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</si>
  <si>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</si>
  <si>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</si>
  <si>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</si>
  <si>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</si>
  <si>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</si>
  <si>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</si>
  <si>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</si>
  <si>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</si>
  <si>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</si>
  <si>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</si>
  <si>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</si>
  <si>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</si>
  <si>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</si>
  <si>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</si>
  <si>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</si>
  <si>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</si>
  <si>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</si>
  <si>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</si>
  <si>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</si>
  <si>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</si>
  <si>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</si>
  <si>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</si>
  <si>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</si>
  <si>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</si>
  <si>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</si>
  <si>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</si>
  <si>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</si>
  <si>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</si>
  <si>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</si>
  <si>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</si>
  <si>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</si>
  <si>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</si>
  <si>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</si>
  <si>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</si>
  <si>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</si>
  <si>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</si>
  <si>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</si>
  <si>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</si>
  <si>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</si>
  <si>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</si>
  <si>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</si>
  <si>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</si>
  <si>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</si>
  <si>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</si>
  <si>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</si>
  <si>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</si>
  <si>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</si>
  <si>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</si>
  <si>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</si>
  <si>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</si>
  <si>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</si>
  <si>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</si>
  <si>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</si>
  <si>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</si>
  <si>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</si>
  <si>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</si>
  <si>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</si>
  <si>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</si>
  <si>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</si>
  <si>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</si>
  <si>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</si>
  <si>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</si>
  <si>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</si>
  <si>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</si>
  <si>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</si>
  <si>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</si>
  <si>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</si>
  <si>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</si>
  <si>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</si>
  <si>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</si>
  <si>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</si>
  <si>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</si>
  <si>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</si>
  <si>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</si>
  <si>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</si>
  <si>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</si>
  <si>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</si>
  <si>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</si>
  <si>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</si>
  <si>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</si>
  <si>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</si>
  <si>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</si>
  <si>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</si>
  <si>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</si>
  <si>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</si>
  <si>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</si>
  <si>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</si>
  <si>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</si>
  <si>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</si>
  <si>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</si>
  <si>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</si>
  <si>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</si>
  <si>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</si>
  <si>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</si>
  <si>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</si>
  <si>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</si>
  <si>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</si>
  <si>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</si>
  <si>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</si>
  <si>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</si>
  <si>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</si>
  <si>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</si>
  <si>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</si>
  <si>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</si>
  <si>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</si>
  <si>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</si>
  <si>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</si>
  <si>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</si>
  <si>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</si>
  <si>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</si>
  <si>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</si>
  <si>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</si>
  <si>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</si>
  <si>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</si>
  <si>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</si>
  <si>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</si>
  <si>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</si>
  <si>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</si>
  <si>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</si>
  <si>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</si>
  <si>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</si>
  <si>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</si>
  <si>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</si>
  <si>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</si>
  <si>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</si>
  <si>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</si>
  <si>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</si>
  <si>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</si>
  <si>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</si>
  <si>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</si>
  <si>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</si>
  <si>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</si>
  <si>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</si>
  <si>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</si>
  <si>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</si>
  <si>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</si>
  <si>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</si>
  <si>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</si>
  <si>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</si>
  <si>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</si>
  <si>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</si>
  <si>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</si>
  <si>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</si>
  <si>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</si>
  <si>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</si>
  <si>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</si>
  <si>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</si>
  <si>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</si>
  <si>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</si>
  <si>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</si>
  <si>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</si>
  <si>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</si>
  <si>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</si>
  <si>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</si>
  <si>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</si>
  <si>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</si>
  <si>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</si>
  <si>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</si>
  <si>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</si>
  <si>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</si>
  <si>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</si>
  <si>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</si>
  <si>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</si>
  <si>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</si>
  <si>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</si>
  <si>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</si>
  <si>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</si>
  <si>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</si>
  <si>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</si>
  <si>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</si>
  <si>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</si>
  <si>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</si>
  <si>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</si>
  <si>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</si>
  <si>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</si>
  <si>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</si>
  <si>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</si>
  <si>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</si>
  <si>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</si>
  <si>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</si>
  <si>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</si>
  <si>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</si>
  <si>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</si>
  <si>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</si>
  <si>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</si>
  <si>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</si>
  <si>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</si>
  <si>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</si>
  <si>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</si>
  <si>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</si>
  <si>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</si>
  <si>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</si>
  <si>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</si>
  <si>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</si>
  <si>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</si>
  <si>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</si>
  <si>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</si>
  <si>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</si>
  <si>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</si>
  <si>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</si>
  <si>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</si>
  <si>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</si>
  <si>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</si>
  <si>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</si>
  <si>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</si>
  <si>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</si>
  <si>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</si>
  <si>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</si>
  <si>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</si>
  <si>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</si>
  <si>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</si>
  <si>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</si>
  <si>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</si>
  <si>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</si>
  <si>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</si>
  <si>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</si>
  <si>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</si>
  <si>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</si>
  <si>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</si>
  <si>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</si>
  <si>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</si>
  <si>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</si>
  <si>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</si>
  <si>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</si>
  <si>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</si>
  <si>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</si>
  <si>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</si>
  <si>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</si>
  <si>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</si>
  <si>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</si>
  <si>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</si>
  <si>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</si>
  <si>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</si>
  <si>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</si>
  <si>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</si>
  <si>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</si>
  <si>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</si>
  <si>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</si>
  <si>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</si>
  <si>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</si>
  <si>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</si>
  <si>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</si>
  <si>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</si>
  <si>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</si>
  <si>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</si>
  <si>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</si>
  <si>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</si>
  <si>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</si>
  <si>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</si>
  <si>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</si>
  <si>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</si>
  <si>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</si>
  <si>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</si>
  <si>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</si>
  <si>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</si>
  <si>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</si>
  <si>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</si>
  <si>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</si>
  <si>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</si>
  <si>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</si>
  <si>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</si>
  <si>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</si>
  <si>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</si>
  <si>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</si>
  <si>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</si>
  <si>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</si>
  <si>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</si>
  <si>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</si>
  <si>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</si>
  <si>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</si>
  <si>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</si>
  <si>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</si>
  <si>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</si>
  <si>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</si>
  <si>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</si>
  <si>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</si>
  <si>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</si>
  <si>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</si>
  <si>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</si>
  <si>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</si>
  <si>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</si>
  <si>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</si>
  <si>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</si>
  <si>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</si>
  <si>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</si>
  <si>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</si>
  <si>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</si>
  <si>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</si>
  <si>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</si>
  <si>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</si>
  <si>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</si>
  <si>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</si>
  <si>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</si>
  <si>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</si>
  <si>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</si>
  <si>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</si>
  <si>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</si>
  <si>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</si>
  <si>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</si>
  <si>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</si>
  <si>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</si>
  <si>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</si>
  <si>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</si>
  <si>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</si>
  <si>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</si>
  <si>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</si>
  <si>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</si>
  <si>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</si>
  <si>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</si>
  <si>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</si>
  <si>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</si>
  <si>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</si>
  <si>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</si>
  <si>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</si>
  <si>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</si>
  <si>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</si>
  <si>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</si>
  <si>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</si>
  <si>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</si>
  <si>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</si>
  <si>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</si>
  <si>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</si>
  <si>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</si>
  <si>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</si>
  <si>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</si>
  <si>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</si>
  <si>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</si>
  <si>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</si>
  <si>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</si>
  <si>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</si>
  <si>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</si>
  <si>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</si>
  <si>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</si>
  <si>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</si>
  <si>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</si>
  <si>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</si>
  <si>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</si>
  <si>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</si>
  <si>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</si>
  <si>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</si>
  <si>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</si>
  <si>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</si>
  <si>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</si>
  <si>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</si>
  <si>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</si>
  <si>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</si>
  <si>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</si>
  <si>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</si>
  <si>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</si>
  <si>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</si>
  <si>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</si>
  <si>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</si>
  <si>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</si>
  <si>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</si>
  <si>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</si>
  <si>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</si>
  <si>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</si>
  <si>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</si>
  <si>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</si>
  <si>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</si>
  <si>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</si>
  <si>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</si>
  <si>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</si>
  <si>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</si>
  <si>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</si>
  <si>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</si>
  <si>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</si>
  <si>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</si>
  <si>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</si>
  <si>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</si>
  <si>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</si>
  <si>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</si>
  <si>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</si>
  <si>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</si>
  <si>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</si>
  <si>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</si>
  <si>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</si>
  <si>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</si>
  <si>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</si>
  <si>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</si>
  <si>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</si>
  <si>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</si>
  <si>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</si>
  <si>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</si>
  <si>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</si>
  <si>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</si>
  <si>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</si>
  <si>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</si>
  <si>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</si>
  <si>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</si>
  <si>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</si>
  <si>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</si>
  <si>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</si>
  <si>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</si>
  <si>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</si>
  <si>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</si>
  <si>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</si>
  <si>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</si>
  <si>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</si>
  <si>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</si>
  <si>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</si>
  <si>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</si>
  <si>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</si>
  <si>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</si>
  <si>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</si>
  <si>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</si>
  <si>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</si>
  <si>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</si>
  <si>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</si>
  <si>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</si>
  <si>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</si>
  <si>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</si>
  <si>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</si>
  <si>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</si>
  <si>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</si>
  <si>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</si>
  <si>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</si>
  <si>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</si>
  <si>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</si>
  <si>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</si>
  <si>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</si>
  <si>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</si>
  <si>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</si>
  <si>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</si>
  <si>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</si>
  <si>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</si>
  <si>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</si>
  <si>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</si>
  <si>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</si>
  <si>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</si>
  <si>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</si>
  <si>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</si>
  <si>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</si>
  <si>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</si>
  <si>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</si>
  <si>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</si>
  <si>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</si>
  <si>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</si>
  <si>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</si>
  <si>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</si>
  <si>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</si>
  <si>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</si>
  <si>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</si>
  <si>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</si>
  <si>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</si>
  <si>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</si>
  <si>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</si>
  <si>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</si>
  <si>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</si>
  <si>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</si>
  <si>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</si>
  <si>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</si>
  <si>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</si>
  <si>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</si>
  <si>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</si>
  <si>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</si>
  <si>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</si>
  <si>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</si>
  <si>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</si>
  <si>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</si>
  <si>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</si>
  <si>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</si>
  <si>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</si>
  <si>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</si>
  <si>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</si>
  <si>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</si>
  <si>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</si>
  <si>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</si>
  <si>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</si>
  <si>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</si>
  <si>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</si>
  <si>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</si>
  <si>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</si>
  <si>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</si>
  <si>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</si>
  <si>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</si>
  <si>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</si>
  <si>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</si>
  <si>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</si>
  <si>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</si>
  <si>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</si>
  <si>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</si>
  <si>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</si>
  <si>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</si>
  <si>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</si>
  <si>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</si>
  <si>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</si>
  <si>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</si>
  <si>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</si>
  <si>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</si>
  <si>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</si>
  <si>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</si>
  <si>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</si>
  <si>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</si>
  <si>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</si>
  <si>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</si>
  <si>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</si>
  <si>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</si>
  <si>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</si>
  <si>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</si>
  <si>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</si>
  <si>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</si>
  <si>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</si>
  <si>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</si>
  <si>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</si>
  <si>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</si>
  <si>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</si>
  <si>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</si>
  <si>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</si>
  <si>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</si>
  <si>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</si>
  <si>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</si>
  <si>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</si>
  <si>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</si>
  <si>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</si>
  <si>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</si>
  <si>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</si>
  <si>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</si>
  <si>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</si>
  <si>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</si>
  <si>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</si>
  <si>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</si>
  <si>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</si>
  <si>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</si>
  <si>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</si>
  <si>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</si>
  <si>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</si>
  <si>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</si>
  <si>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</si>
  <si>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</si>
  <si>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</si>
  <si>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</si>
  <si>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</si>
  <si>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</si>
  <si>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</si>
  <si>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</si>
  <si>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</si>
  <si>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</si>
  <si>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</si>
  <si>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</si>
  <si>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</si>
  <si>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</si>
  <si>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</si>
  <si>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</si>
  <si>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</si>
  <si>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</si>
  <si>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</si>
  <si>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</si>
  <si>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</si>
  <si>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</si>
  <si>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</si>
  <si>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</si>
  <si>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</si>
  <si>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</si>
  <si>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</si>
  <si>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</si>
  <si>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</si>
  <si>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</si>
  <si>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</si>
  <si>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</si>
  <si>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</si>
  <si>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</si>
  <si>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</si>
  <si>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</si>
  <si>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</si>
  <si>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</si>
  <si>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</si>
  <si>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</si>
  <si>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</si>
  <si>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</si>
  <si>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</si>
  <si>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</si>
  <si>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</si>
  <si>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</si>
  <si>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</si>
  <si>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</si>
  <si>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</si>
  <si>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</si>
  <si>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</si>
  <si>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</si>
  <si>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</si>
  <si>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</si>
  <si>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</si>
  <si>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</si>
  <si>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</si>
  <si>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</si>
  <si>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</si>
  <si>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</si>
  <si>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</si>
  <si>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</si>
  <si>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</si>
  <si>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</si>
  <si>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</si>
  <si>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</si>
  <si>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</si>
  <si>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</si>
  <si>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</si>
  <si>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</si>
  <si>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</si>
  <si>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</si>
  <si>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</si>
  <si>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</si>
  <si>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</si>
  <si>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</si>
  <si>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</si>
  <si>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</si>
  <si>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</si>
  <si>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</si>
  <si>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</si>
  <si>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</si>
  <si>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</si>
  <si>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</si>
  <si>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</si>
  <si>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</si>
  <si>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</si>
  <si>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</si>
  <si>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</si>
  <si>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</si>
  <si>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</si>
  <si>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</si>
  <si>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</si>
  <si>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</si>
  <si>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</si>
  <si>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</si>
  <si>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</si>
  <si>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</si>
  <si>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</si>
  <si>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</si>
  <si>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</si>
  <si>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</si>
  <si>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</si>
  <si>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</si>
  <si>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</si>
  <si>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</si>
  <si>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</si>
  <si>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</si>
  <si>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</si>
  <si>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</si>
  <si>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</si>
  <si>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</si>
  <si>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</si>
  <si>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</si>
  <si>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</si>
  <si>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</si>
  <si>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</si>
  <si>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</si>
  <si>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</si>
  <si>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</si>
  <si>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</si>
  <si>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</si>
  <si>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</si>
  <si>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</si>
  <si>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</si>
  <si>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</si>
  <si>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</si>
  <si>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</si>
  <si>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</si>
  <si>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</si>
  <si>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</si>
  <si>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</si>
  <si>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</si>
  <si>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</si>
  <si>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</si>
  <si>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</si>
  <si>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</si>
  <si>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</si>
  <si>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</si>
  <si>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</si>
  <si>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</si>
  <si>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</si>
  <si>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</si>
  <si>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</si>
  <si>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</si>
  <si>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</si>
  <si>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</si>
  <si>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</si>
  <si>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</si>
  <si>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</si>
  <si>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</si>
  <si>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</si>
  <si>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</si>
  <si>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</si>
  <si>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</si>
  <si>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</si>
  <si>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</si>
  <si>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</si>
  <si>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</si>
  <si>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</si>
  <si>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</si>
  <si>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</si>
  <si>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</si>
  <si>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</si>
  <si>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</si>
  <si>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</si>
  <si>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</si>
  <si>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</si>
  <si>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</si>
  <si>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</si>
  <si>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</si>
  <si>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</si>
  <si>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</si>
  <si>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</si>
  <si>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</si>
  <si>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</si>
  <si>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</si>
  <si>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</si>
  <si>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</si>
  <si>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</si>
  <si>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</si>
  <si>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</si>
  <si>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</si>
  <si>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</si>
  <si>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</si>
  <si>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</si>
  <si>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</si>
  <si>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</si>
  <si>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</si>
  <si>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</si>
  <si>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</si>
  <si>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</si>
  <si>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</si>
  <si>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</si>
  <si>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</si>
  <si>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</si>
  <si>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</si>
  <si>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</si>
  <si>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</si>
  <si>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</si>
  <si>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</si>
  <si>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</si>
  <si>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</si>
  <si>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</si>
  <si>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</si>
  <si>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</si>
  <si>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</si>
  <si>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</si>
  <si>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</si>
  <si>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</si>
  <si>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</si>
  <si>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</si>
  <si>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</si>
  <si>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</si>
  <si>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</si>
  <si>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</si>
  <si>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</si>
  <si>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</si>
  <si>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</si>
  <si>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</si>
  <si>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</si>
  <si>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</si>
  <si>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</si>
  <si>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</si>
  <si>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</si>
  <si>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</si>
  <si>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</si>
  <si>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</si>
  <si>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</si>
  <si>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</si>
  <si>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</si>
  <si>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</si>
  <si>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</si>
  <si>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</si>
  <si>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</si>
  <si>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</si>
  <si>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</si>
  <si>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</si>
  <si>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</si>
  <si>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</si>
  <si>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</si>
  <si>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</si>
  <si>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</si>
  <si>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</si>
  <si>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</si>
  <si>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</si>
  <si>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</si>
  <si>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</si>
  <si>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</si>
  <si>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</si>
  <si>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</si>
  <si>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</si>
  <si>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</si>
  <si>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</si>
  <si>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</si>
  <si>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</si>
  <si>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</si>
  <si>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</si>
  <si>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</si>
  <si>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</si>
  <si>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</si>
  <si>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</si>
  <si>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</si>
  <si>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</si>
  <si>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</si>
  <si>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</si>
  <si>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</si>
  <si>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</si>
  <si>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</si>
  <si>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</si>
  <si>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</si>
  <si>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</si>
  <si>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</si>
  <si>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</si>
  <si>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</si>
  <si>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</si>
  <si>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</si>
  <si>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</si>
  <si>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</si>
  <si>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</si>
  <si>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</si>
  <si>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</si>
  <si>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</si>
  <si>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</si>
  <si>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</si>
  <si>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</si>
  <si>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</si>
  <si>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</si>
  <si>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</si>
  <si>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</si>
  <si>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</si>
  <si>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</si>
  <si>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</si>
  <si>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</si>
  <si>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</si>
  <si>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</si>
  <si>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</si>
  <si>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</si>
  <si>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</si>
  <si>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</si>
  <si>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</si>
  <si>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</si>
  <si>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</si>
  <si>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</si>
  <si>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</si>
  <si>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</si>
  <si>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</si>
  <si>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</si>
  <si>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</si>
  <si>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</si>
  <si>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</si>
  <si>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</si>
  <si>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</si>
  <si>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</si>
  <si>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</si>
  <si>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</si>
  <si>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</si>
  <si>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</si>
  <si>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</si>
  <si>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</si>
  <si>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</si>
  <si>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</si>
  <si>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</si>
  <si>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</si>
  <si>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</si>
  <si>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</si>
  <si>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</si>
  <si>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</si>
  <si>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</si>
  <si>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</si>
  <si>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</si>
  <si>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</si>
  <si>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</si>
  <si>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</si>
  <si>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</si>
  <si>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</si>
  <si>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</si>
  <si>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</si>
  <si>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</si>
  <si>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</si>
  <si>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</si>
  <si>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</si>
  <si>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</si>
  <si>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</si>
  <si>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</si>
  <si>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</si>
  <si>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</si>
  <si>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</si>
  <si>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</si>
  <si>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</si>
  <si>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</si>
  <si>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</si>
  <si>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</si>
  <si>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</si>
  <si>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</si>
  <si>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</si>
  <si>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</si>
  <si>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</si>
  <si>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</si>
  <si>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</si>
  <si>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</si>
  <si>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</si>
  <si>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</si>
  <si>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</si>
  <si>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</si>
  <si>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</si>
  <si>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</si>
  <si>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</si>
  <si>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</si>
  <si>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</si>
  <si>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</si>
  <si>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</si>
  <si>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</si>
  <si>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</si>
  <si>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</si>
  <si>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</si>
  <si>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</si>
  <si>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</si>
  <si>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</si>
  <si>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</si>
  <si>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</si>
  <si>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</si>
  <si>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</si>
  <si>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</si>
  <si>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</si>
  <si>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</si>
  <si>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</si>
  <si>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</si>
  <si>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</si>
  <si>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</si>
  <si>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</si>
  <si>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</si>
  <si>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</si>
  <si>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</si>
  <si>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</si>
  <si>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</si>
  <si>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</si>
  <si>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</si>
  <si>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</si>
  <si>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</si>
  <si>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</si>
  <si>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</si>
  <si>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</si>
  <si>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</si>
  <si>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</si>
  <si>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</si>
  <si>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</si>
  <si>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</si>
  <si>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</si>
  <si>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</si>
  <si>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</si>
  <si>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</si>
  <si>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</si>
  <si>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</si>
  <si>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</si>
  <si>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</si>
  <si>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</si>
  <si>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</si>
  <si>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</si>
  <si>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</si>
  <si>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</si>
  <si>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</si>
  <si>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</si>
  <si>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</si>
  <si>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</si>
  <si>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</si>
  <si>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</si>
  <si>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</si>
  <si>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</si>
  <si>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</si>
  <si>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</si>
  <si>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</si>
  <si>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</si>
  <si>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</si>
  <si>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</si>
  <si>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</si>
  <si>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</si>
  <si>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</si>
  <si>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</si>
  <si>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</si>
  <si>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</si>
  <si>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</si>
  <si>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</si>
  <si>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</si>
  <si>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</si>
  <si>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</si>
  <si>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</si>
  <si>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</si>
  <si>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</si>
  <si>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</si>
  <si>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</si>
  <si>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</si>
  <si>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</si>
  <si>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</si>
  <si>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</si>
  <si>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</si>
  <si>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</si>
  <si>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</si>
  <si>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</si>
  <si>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</si>
  <si>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</si>
  <si>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</si>
  <si>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</si>
  <si>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</si>
  <si>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</si>
  <si>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</si>
  <si>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</si>
  <si>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</si>
  <si>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</si>
  <si>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</si>
  <si>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</si>
  <si>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</si>
  <si>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</si>
  <si>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</si>
  <si>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</si>
  <si>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</si>
  <si>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</si>
  <si>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</si>
  <si>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</si>
  <si>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</si>
  <si>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</si>
  <si>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</si>
  <si>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</si>
  <si>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</si>
  <si>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</si>
  <si>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</si>
  <si>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</si>
  <si>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</si>
  <si>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</si>
  <si>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</si>
  <si>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</si>
  <si>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</si>
  <si>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</si>
  <si>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</si>
  <si>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</si>
  <si>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</si>
  <si>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</si>
  <si>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</si>
  <si>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</si>
  <si>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</si>
  <si>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</si>
  <si>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</si>
  <si>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</si>
  <si>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</si>
  <si>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</si>
  <si>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</si>
  <si>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</si>
  <si>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</si>
  <si>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</si>
  <si>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</si>
  <si>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</si>
  <si>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</si>
  <si>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</si>
  <si>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</si>
  <si>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</si>
  <si>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</si>
  <si>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</si>
  <si>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</si>
  <si>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</si>
  <si>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</si>
  <si>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</si>
  <si>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</si>
  <si>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</si>
  <si>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</si>
  <si>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</si>
  <si>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</si>
  <si>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</si>
  <si>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</si>
  <si>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</si>
  <si>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</si>
  <si>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</si>
  <si>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</si>
  <si>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</si>
  <si>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</si>
  <si>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</si>
  <si>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</si>
  <si>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</si>
  <si>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</si>
  <si>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</si>
  <si>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</si>
  <si>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</si>
  <si>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</si>
  <si>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</si>
  <si>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</si>
  <si>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</si>
  <si>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</si>
  <si>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</si>
  <si>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</si>
  <si>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</si>
  <si>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</si>
  <si>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</si>
  <si>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</si>
  <si>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</si>
  <si>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</si>
  <si>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</si>
  <si>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</si>
  <si>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</si>
  <si>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</si>
  <si>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</si>
  <si>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</si>
  <si>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</si>
  <si>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</si>
  <si>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</si>
  <si>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</si>
  <si>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</si>
  <si>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</si>
  <si>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</si>
  <si>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</si>
  <si>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</si>
  <si>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</si>
  <si>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</si>
  <si>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</si>
  <si>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</si>
  <si>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</si>
  <si>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</si>
  <si>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</si>
  <si>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</si>
  <si>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</si>
  <si>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</si>
  <si>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</si>
  <si>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</si>
  <si>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</si>
  <si>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</si>
  <si>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</si>
  <si>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</si>
  <si>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</si>
  <si>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</si>
  <si>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</si>
  <si>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</si>
  <si>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</si>
  <si>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</si>
  <si>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</si>
  <si>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</si>
  <si>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</si>
  <si>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</si>
  <si>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</si>
  <si>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</si>
  <si>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</si>
  <si>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</si>
  <si>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</si>
  <si>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</si>
  <si>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</si>
  <si>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</si>
  <si>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</si>
  <si>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</si>
  <si>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</si>
  <si>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</si>
  <si>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</si>
  <si>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</si>
  <si>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</si>
  <si>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</si>
  <si>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</si>
  <si>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</si>
  <si>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</si>
  <si>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</si>
  <si>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</si>
  <si>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</si>
  <si>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</si>
  <si>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</si>
  <si>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</si>
  <si>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</si>
  <si>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</si>
  <si>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</si>
  <si>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</si>
  <si>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</si>
  <si>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</si>
  <si>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</si>
  <si>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</si>
  <si>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</si>
  <si>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</si>
  <si>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</si>
  <si>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</si>
  <si>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</si>
  <si>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</si>
  <si>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</si>
  <si>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</si>
  <si>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</si>
  <si>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</si>
  <si>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</si>
  <si>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</si>
  <si>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</si>
  <si>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</si>
  <si>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</si>
  <si>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</si>
  <si>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</si>
  <si>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</si>
  <si>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</si>
  <si>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</si>
  <si>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</si>
  <si>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</si>
  <si>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</si>
  <si>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</si>
  <si>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</si>
  <si>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</si>
  <si>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</si>
  <si>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</si>
  <si>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</si>
  <si>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</si>
  <si>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</si>
  <si>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</si>
  <si>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</si>
  <si>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</si>
  <si>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</si>
  <si>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</si>
  <si>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</si>
  <si>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</si>
  <si>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</si>
  <si>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</si>
  <si>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</si>
  <si>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</si>
  <si>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</si>
  <si>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</si>
  <si>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</si>
  <si>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</si>
  <si>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</si>
  <si>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</si>
  <si>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</si>
  <si>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</si>
  <si>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</si>
  <si>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</si>
  <si>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</si>
  <si>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</si>
  <si>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</si>
  <si>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</si>
  <si>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</si>
  <si>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</si>
  <si>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</si>
  <si>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</si>
  <si>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</si>
  <si>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</si>
  <si>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</si>
  <si>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</si>
  <si>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</si>
  <si>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</si>
  <si>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</si>
  <si>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</si>
  <si>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</si>
  <si>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</si>
  <si>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</si>
  <si>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</si>
  <si>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</si>
  <si>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</si>
  <si>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</si>
  <si>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</si>
  <si>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</si>
  <si>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</si>
  <si>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</si>
  <si>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</si>
  <si>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</si>
  <si>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</si>
  <si>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</si>
  <si>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</si>
  <si>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</si>
  <si>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</si>
  <si>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</si>
  <si>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</si>
  <si>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</si>
  <si>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</si>
  <si>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</si>
  <si>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</si>
  <si>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</si>
  <si>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</si>
  <si>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</si>
  <si>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</si>
  <si>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</si>
  <si>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</si>
  <si>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</si>
  <si>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</si>
  <si>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</si>
  <si>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</si>
  <si>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</si>
  <si>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</si>
  <si>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</si>
  <si>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</si>
  <si>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</si>
  <si>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</si>
  <si>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</si>
  <si>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</si>
  <si>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</si>
  <si>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</si>
  <si>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</si>
  <si>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</si>
  <si>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</si>
  <si>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</si>
  <si>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</si>
  <si>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</si>
  <si>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</si>
  <si>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</si>
  <si>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</si>
  <si>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</si>
  <si>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</si>
  <si>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</si>
  <si>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</si>
  <si>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</si>
  <si>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</si>
  <si>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</si>
  <si>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</si>
  <si>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</si>
  <si>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</si>
  <si>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</si>
  <si>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</si>
  <si>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</si>
  <si>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</si>
  <si>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</si>
  <si>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</si>
  <si>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</si>
  <si>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</si>
  <si>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</si>
  <si>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</si>
  <si>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</si>
  <si>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</si>
  <si>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</si>
  <si>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</si>
  <si>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</si>
  <si>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</si>
  <si>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</si>
  <si>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</si>
  <si>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</si>
  <si>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</si>
  <si>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</si>
  <si>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</si>
  <si>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</si>
  <si>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</si>
  <si>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</si>
  <si>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</si>
  <si>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</si>
  <si>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</si>
  <si>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</si>
  <si>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</si>
  <si>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</si>
  <si>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</si>
  <si>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</si>
  <si>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</si>
  <si>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</si>
  <si>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</si>
  <si>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</si>
  <si>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</si>
  <si>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</si>
  <si>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</si>
  <si>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</si>
  <si>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</si>
  <si>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</si>
  <si>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</si>
  <si>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</si>
  <si>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</si>
  <si>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</si>
  <si>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</si>
  <si>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</si>
  <si>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</si>
  <si>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</si>
  <si>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</si>
  <si>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</si>
  <si>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</si>
  <si>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</si>
  <si>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</si>
  <si>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</si>
  <si>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</si>
  <si>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</si>
  <si>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</si>
  <si>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</si>
  <si>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</si>
  <si>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</si>
  <si>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</si>
  <si>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</si>
  <si>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</si>
  <si>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</si>
  <si>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</si>
  <si>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</si>
  <si>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</si>
  <si>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</si>
  <si>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</si>
  <si>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</si>
  <si>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</si>
  <si>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</si>
  <si>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</si>
  <si>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</si>
  <si>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</si>
  <si>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</si>
  <si>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</si>
  <si>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</si>
  <si>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</si>
  <si>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</si>
  <si>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</si>
  <si>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</si>
  <si>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</si>
  <si>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</si>
  <si>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</si>
  <si>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</si>
  <si>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</si>
  <si>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</si>
  <si>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</si>
  <si>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</si>
  <si>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</si>
  <si>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</si>
  <si>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</si>
  <si>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</si>
  <si>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</si>
  <si>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</si>
  <si>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</si>
  <si>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</si>
  <si>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</si>
  <si>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</si>
  <si>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</si>
  <si>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</si>
  <si>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</si>
  <si>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</si>
  <si>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</si>
  <si>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</si>
  <si>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</si>
  <si>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</si>
  <si>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</si>
  <si>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</si>
  <si>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</si>
  <si>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</si>
  <si>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</si>
  <si>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</si>
  <si>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</si>
  <si>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</si>
  <si>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</si>
  <si>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</si>
  <si>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</si>
  <si>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</si>
  <si>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</si>
  <si>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</si>
  <si>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</si>
  <si>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</si>
  <si>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</si>
  <si>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</si>
  <si>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</si>
  <si>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</si>
  <si>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</si>
  <si>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</si>
  <si>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</si>
  <si>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</si>
  <si>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</si>
  <si>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</si>
  <si>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</si>
  <si>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</si>
  <si>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</si>
  <si>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</si>
  <si>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</si>
  <si>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</si>
  <si>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</si>
  <si>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</si>
  <si>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</si>
  <si>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</si>
  <si>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</si>
  <si>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</si>
  <si>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</si>
  <si>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</si>
  <si>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</si>
  <si>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</si>
  <si>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</si>
  <si>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</si>
  <si>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</si>
  <si>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</si>
  <si>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</si>
  <si>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</si>
  <si>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</si>
  <si>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</si>
  <si>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</si>
  <si>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</si>
  <si>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</si>
  <si>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</si>
  <si>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</si>
  <si>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</si>
  <si>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</si>
  <si>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</si>
  <si>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</si>
  <si>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</si>
  <si>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</si>
  <si>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</si>
  <si>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</si>
  <si>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</si>
  <si>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</si>
  <si>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</si>
  <si>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</si>
  <si>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</si>
  <si>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</si>
  <si>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</si>
  <si>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</si>
  <si>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</si>
  <si>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</si>
  <si>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</si>
  <si>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</si>
  <si>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</si>
  <si>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</si>
  <si>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</si>
  <si>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</si>
  <si>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</si>
  <si>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</si>
  <si>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</si>
  <si>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</si>
  <si>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</si>
  <si>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</si>
  <si>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</si>
  <si>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</si>
  <si>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</si>
  <si>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</si>
  <si>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</si>
  <si>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</si>
  <si>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</si>
  <si>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</si>
  <si>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</si>
  <si>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</si>
  <si>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</si>
  <si>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</si>
  <si>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</si>
  <si>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</si>
  <si>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</si>
  <si>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</si>
  <si>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</si>
  <si>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</si>
  <si>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</si>
  <si>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</si>
  <si>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</si>
  <si>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</si>
  <si>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</si>
  <si>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</si>
  <si>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</si>
  <si>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</si>
  <si>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</si>
  <si>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</si>
  <si>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</si>
  <si>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</si>
  <si>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</si>
  <si>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</si>
  <si>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</si>
  <si>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</si>
  <si>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</si>
  <si>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</si>
  <si>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</si>
  <si>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</si>
  <si>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</si>
  <si>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</si>
  <si>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</si>
  <si>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</si>
  <si>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</si>
  <si>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</si>
  <si>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</si>
  <si>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</si>
  <si>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</si>
  <si>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</si>
  <si>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</si>
  <si>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</si>
  <si>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</si>
  <si>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</si>
  <si>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</si>
  <si>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</si>
  <si>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</si>
  <si>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</si>
  <si>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</si>
  <si>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</si>
  <si>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</si>
  <si>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</si>
  <si>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</si>
  <si>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</si>
  <si>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</si>
  <si>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</si>
  <si>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</si>
  <si>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</si>
  <si>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</si>
  <si>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</si>
  <si>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</si>
  <si>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</si>
  <si>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</si>
  <si>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</si>
  <si>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</si>
  <si>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</si>
  <si>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</si>
  <si>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</si>
  <si>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</si>
  <si>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</si>
  <si>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</si>
  <si>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</si>
  <si>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</si>
  <si>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</si>
  <si>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</si>
  <si>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</si>
  <si>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</si>
  <si>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</si>
  <si>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</si>
  <si>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</si>
  <si>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</si>
  <si>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</si>
  <si>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</si>
  <si>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</si>
  <si>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</si>
  <si>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</si>
  <si>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</si>
  <si>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</si>
  <si>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</si>
  <si>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</si>
  <si>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</si>
  <si>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</si>
  <si>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</si>
  <si>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</si>
  <si>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</si>
  <si>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</si>
  <si>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</si>
  <si>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</si>
  <si>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</si>
  <si>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</si>
  <si>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</si>
  <si>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</si>
  <si>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</si>
  <si>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</si>
  <si>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</si>
  <si>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</si>
  <si>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</si>
  <si>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</si>
  <si>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</si>
  <si>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</si>
  <si>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</si>
  <si>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</si>
  <si>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</si>
  <si>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</si>
  <si>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</si>
  <si>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</si>
  <si>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</si>
  <si>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</si>
  <si>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</si>
  <si>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</si>
  <si>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</si>
  <si>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</si>
  <si>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</si>
  <si>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</si>
  <si>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</si>
  <si>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</si>
  <si>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</si>
  <si>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</si>
  <si>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</si>
  <si>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</si>
  <si>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</si>
  <si>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</si>
  <si>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</si>
  <si>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</si>
  <si>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</si>
  <si>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</si>
  <si>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</si>
  <si>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</si>
  <si>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</si>
  <si>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</si>
  <si>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</si>
  <si>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</si>
  <si>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</si>
  <si>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</si>
  <si>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</si>
  <si>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</si>
  <si>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</si>
  <si>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</si>
  <si>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</si>
  <si>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</si>
  <si>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</si>
  <si>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</si>
  <si>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</si>
  <si>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</si>
  <si>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</si>
  <si>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</si>
  <si>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</si>
  <si>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</si>
  <si>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</si>
  <si>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</si>
  <si>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</si>
  <si>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</si>
  <si>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</si>
  <si>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</si>
  <si>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</si>
  <si>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</si>
  <si>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</si>
  <si>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</si>
  <si>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</si>
  <si>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</si>
  <si>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</si>
  <si>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</si>
  <si>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</si>
  <si>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</si>
  <si>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</si>
  <si>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</si>
  <si>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</si>
  <si>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</si>
  <si>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</si>
  <si>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</si>
  <si>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</si>
  <si>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</si>
  <si>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</si>
  <si>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</si>
  <si>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</si>
  <si>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</si>
  <si>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</si>
  <si>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</si>
  <si>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</si>
  <si>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</si>
  <si>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</si>
  <si>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</si>
  <si>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</si>
  <si>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</si>
  <si>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</si>
  <si>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</si>
  <si>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</si>
  <si>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</si>
  <si>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</si>
  <si>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</si>
  <si>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</si>
  <si>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</si>
  <si>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</si>
  <si>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</si>
  <si>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</si>
  <si>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</si>
  <si>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</si>
  <si>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</si>
  <si>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</si>
  <si>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</si>
  <si>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</si>
  <si>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</si>
  <si>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</si>
  <si>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</si>
  <si>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</si>
  <si>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</si>
  <si>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</si>
  <si>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</si>
  <si>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</si>
  <si>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</si>
  <si>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</si>
  <si>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</si>
  <si>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</si>
  <si>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</si>
  <si>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</si>
  <si>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</si>
  <si>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</si>
  <si>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</si>
  <si>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</si>
  <si>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</si>
  <si>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</si>
  <si>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</si>
  <si>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</si>
  <si>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</si>
  <si>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</si>
  <si>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</si>
  <si>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</si>
  <si>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</si>
  <si>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</si>
  <si>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</si>
  <si>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</si>
  <si>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</si>
  <si>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</si>
  <si>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</si>
  <si>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</si>
  <si>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</si>
  <si>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</si>
  <si>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</si>
  <si>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</si>
  <si>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</si>
  <si>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</si>
  <si>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</si>
  <si>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</si>
  <si>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</si>
  <si>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</si>
  <si>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</si>
  <si>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</si>
  <si>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</si>
  <si>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</si>
  <si>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</si>
  <si>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</si>
  <si>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</si>
  <si>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</si>
  <si>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</si>
  <si>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</si>
  <si>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</si>
  <si>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</si>
  <si>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</si>
  <si>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</si>
  <si>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</si>
  <si>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</si>
  <si>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</si>
  <si>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</si>
  <si>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</si>
  <si>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</si>
  <si>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</si>
  <si>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</si>
  <si>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</si>
  <si>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</si>
  <si>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</si>
  <si>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</si>
  <si>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</si>
  <si>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</si>
  <si>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</si>
  <si>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</si>
  <si>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</si>
  <si>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</si>
  <si>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</si>
  <si>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</si>
  <si>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</si>
  <si>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</si>
  <si>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</si>
  <si>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</si>
  <si>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</si>
  <si>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</si>
  <si>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</si>
  <si>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</si>
  <si>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</si>
  <si>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</si>
  <si>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</si>
  <si>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</si>
  <si>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</si>
  <si>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</si>
  <si>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</si>
  <si>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</si>
  <si>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</si>
  <si>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</si>
  <si>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</si>
  <si>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</si>
  <si>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</si>
  <si>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</si>
  <si>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</si>
  <si>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</si>
  <si>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</si>
  <si>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</si>
  <si>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</si>
  <si>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</si>
  <si>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</si>
  <si>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</si>
  <si>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</si>
  <si>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</si>
  <si>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</si>
  <si>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</si>
  <si>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</si>
  <si>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</si>
  <si>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</si>
  <si>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</si>
  <si>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</si>
  <si>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</si>
  <si>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</si>
  <si>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</si>
  <si>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</si>
  <si>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</si>
  <si>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</si>
  <si>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</si>
  <si>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</si>
  <si>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</si>
  <si>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</si>
  <si>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</si>
  <si>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</si>
  <si>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</si>
  <si>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</si>
  <si>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</si>
  <si>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</si>
  <si>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</si>
  <si>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</si>
  <si>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</si>
  <si>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</si>
  <si>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</si>
  <si>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</si>
  <si>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</si>
  <si>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</si>
  <si>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</si>
  <si>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</si>
  <si>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</si>
  <si>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</si>
  <si>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</si>
  <si>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</si>
  <si>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</si>
  <si>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</si>
  <si>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</si>
  <si>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</si>
  <si>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</si>
  <si>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</si>
  <si>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</si>
  <si>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</si>
  <si>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</si>
  <si>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</si>
  <si>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</si>
  <si>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</si>
  <si>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</si>
  <si>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</si>
  <si>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</si>
  <si>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</si>
  <si>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</si>
  <si>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</si>
  <si>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</si>
  <si>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</si>
  <si>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</si>
  <si>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</si>
  <si>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</si>
  <si>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</si>
  <si>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</si>
  <si>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</si>
  <si>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</si>
  <si>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</si>
  <si>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</si>
  <si>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</si>
  <si>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</si>
  <si>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</si>
  <si>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</si>
  <si>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</si>
  <si>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</si>
  <si>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</si>
  <si>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</si>
  <si>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</si>
  <si>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</si>
  <si>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</si>
  <si>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</si>
  <si>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</si>
  <si>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</si>
  <si>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</si>
  <si>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</si>
  <si>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</si>
  <si>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</si>
  <si>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</si>
  <si>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</si>
  <si>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</si>
  <si>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</si>
  <si>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</si>
  <si>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</si>
  <si>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</si>
  <si>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</si>
  <si>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</si>
  <si>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</si>
  <si>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</si>
  <si>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</si>
  <si>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</si>
  <si>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</si>
  <si>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</si>
  <si>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</si>
  <si>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</si>
  <si>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</si>
  <si>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</si>
  <si>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</si>
  <si>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</si>
  <si>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</si>
  <si>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</si>
  <si>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</si>
  <si>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</si>
  <si>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</si>
  <si>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</si>
  <si>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</si>
  <si>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</si>
  <si>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</si>
  <si>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</si>
  <si>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</si>
  <si>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</si>
  <si>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</si>
  <si>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</si>
  <si>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</si>
  <si>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</si>
  <si>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</si>
  <si>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</si>
  <si>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</si>
  <si>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</si>
  <si>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</si>
  <si>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</si>
  <si>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</si>
  <si>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</si>
  <si>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</si>
  <si>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</si>
  <si>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</si>
  <si>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</si>
  <si>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</si>
  <si>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</si>
  <si>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</si>
  <si>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</si>
  <si>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</si>
  <si>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</si>
  <si>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</si>
  <si>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</si>
  <si>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</si>
  <si>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</si>
  <si>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</si>
  <si>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</si>
  <si>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</si>
  <si>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</si>
  <si>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</si>
  <si>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</si>
  <si>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</si>
  <si>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</si>
  <si>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</si>
  <si>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</si>
  <si>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</si>
  <si>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</si>
  <si>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</si>
  <si>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</si>
  <si>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</si>
  <si>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</si>
  <si>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</si>
  <si>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</si>
  <si>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</si>
  <si>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</si>
  <si>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</si>
  <si>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</si>
  <si>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</si>
  <si>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</si>
  <si>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</si>
  <si>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</si>
  <si>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</si>
  <si>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</si>
  <si>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</si>
  <si>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</si>
  <si>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</si>
  <si>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</si>
  <si>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</si>
  <si>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</si>
  <si>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</si>
  <si>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</si>
  <si>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</si>
  <si>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</si>
  <si>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</si>
  <si>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</si>
  <si>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</si>
  <si>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</si>
  <si>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</si>
  <si>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</si>
  <si>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</si>
  <si>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</si>
  <si>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</si>
  <si>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</si>
  <si>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</si>
  <si>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</si>
  <si>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</si>
  <si>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</si>
  <si>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</si>
  <si>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</si>
  <si>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</si>
  <si>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</si>
  <si>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</si>
  <si>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</si>
  <si>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</si>
  <si>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</si>
  <si>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</si>
  <si>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</si>
  <si>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</si>
  <si>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</si>
  <si>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</si>
  <si>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</si>
  <si>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</si>
  <si>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</si>
  <si>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</si>
  <si>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</si>
  <si>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</si>
  <si>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</si>
  <si>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</si>
  <si>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</si>
  <si>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</si>
  <si>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</si>
  <si>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</si>
  <si>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</si>
  <si>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</si>
  <si>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</si>
  <si>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</si>
  <si>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</si>
  <si>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</si>
  <si>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</si>
  <si>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</si>
  <si>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</si>
  <si>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</si>
  <si>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</si>
  <si>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</si>
  <si>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</si>
  <si>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</si>
  <si>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</si>
  <si>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</si>
  <si>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</si>
  <si>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</si>
  <si>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</si>
  <si>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</si>
  <si>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</si>
  <si>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</si>
  <si>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</si>
  <si>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</si>
  <si>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</si>
  <si>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</si>
  <si>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</si>
  <si>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</si>
  <si>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</si>
  <si>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</si>
  <si>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</si>
  <si>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</si>
  <si>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</si>
  <si>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</si>
  <si>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</si>
  <si>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</si>
  <si>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</si>
  <si>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</si>
  <si>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</si>
  <si>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</si>
  <si>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</si>
  <si>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</si>
  <si>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</si>
  <si>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</si>
  <si>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</si>
  <si>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</si>
  <si>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</si>
  <si>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</si>
  <si>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</si>
  <si>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</si>
  <si>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</si>
  <si>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</si>
  <si>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</si>
  <si>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</si>
  <si>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</si>
  <si>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</si>
  <si>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</si>
  <si>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</si>
  <si>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</si>
  <si>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</si>
  <si>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</si>
  <si>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</si>
  <si>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</si>
  <si>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</si>
  <si>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</si>
  <si>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</si>
  <si>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</si>
  <si>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</si>
  <si>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</si>
  <si>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</si>
  <si>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</si>
  <si>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</si>
  <si>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</si>
  <si>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</si>
  <si>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</si>
  <si>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</si>
  <si>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</si>
  <si>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</si>
  <si>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</si>
  <si>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</si>
  <si>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</si>
  <si>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</si>
  <si>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</si>
  <si>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</si>
  <si>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</si>
  <si>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</si>
  <si>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</si>
  <si>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</si>
  <si>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</si>
  <si>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</si>
  <si>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</si>
  <si>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</si>
  <si>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</si>
  <si>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</si>
  <si>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</si>
  <si>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</si>
  <si>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</si>
  <si>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</si>
  <si>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</si>
  <si>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</si>
  <si>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</si>
  <si>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</si>
  <si>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</si>
  <si>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</si>
  <si>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</si>
  <si>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</si>
  <si>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</si>
  <si>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</si>
  <si>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</si>
  <si>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</si>
  <si>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</si>
  <si>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</si>
  <si>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</si>
  <si>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</si>
  <si>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</si>
  <si>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</si>
  <si>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</si>
  <si>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</si>
  <si>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</si>
  <si>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</si>
  <si>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</si>
  <si>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</si>
  <si>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</si>
  <si>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</si>
  <si>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</si>
  <si>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</si>
  <si>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</si>
  <si>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</si>
  <si>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</si>
  <si>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</si>
  <si>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</si>
  <si>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</si>
  <si>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</si>
  <si>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</si>
  <si>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</si>
  <si>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</si>
  <si>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</si>
  <si>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</si>
  <si>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</si>
  <si>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</si>
  <si>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</si>
  <si>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</si>
  <si>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</si>
  <si>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</si>
  <si>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</si>
  <si>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</si>
  <si>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</si>
  <si>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</si>
  <si>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</si>
  <si>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</si>
  <si>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</si>
  <si>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</si>
  <si>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</si>
  <si>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</si>
  <si>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</si>
  <si>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</si>
  <si>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</si>
  <si>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</si>
  <si>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</si>
  <si>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</si>
  <si>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</si>
  <si>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</si>
  <si>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</si>
  <si>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</si>
  <si>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</si>
  <si>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</si>
  <si>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</si>
  <si>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</si>
  <si>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</si>
  <si>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</si>
  <si>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</si>
  <si>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</si>
  <si>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</si>
  <si>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</si>
  <si>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</si>
  <si>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</si>
  <si>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</si>
  <si>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</si>
  <si>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</si>
  <si>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</si>
  <si>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</si>
  <si>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</si>
  <si>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</si>
  <si>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</si>
  <si>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</si>
  <si>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</si>
  <si>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</si>
  <si>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</si>
  <si>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</si>
  <si>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</si>
  <si>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</si>
  <si>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</si>
  <si>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</si>
  <si>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</si>
  <si>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</si>
  <si>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</si>
  <si>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</si>
  <si>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</si>
  <si>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</si>
  <si>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</si>
  <si>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</si>
  <si>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</si>
  <si>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</si>
  <si>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</si>
  <si>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</si>
  <si>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</si>
  <si>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</si>
  <si>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</si>
  <si>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</si>
  <si>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</si>
  <si>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</si>
  <si>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</si>
  <si>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</si>
  <si>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</si>
  <si>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</si>
  <si>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</si>
  <si>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</si>
  <si>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</si>
  <si>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</si>
  <si>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</si>
  <si>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</si>
  <si>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</si>
  <si>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</si>
  <si>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</si>
  <si>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</si>
  <si>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</si>
  <si>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</si>
  <si>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</si>
  <si>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</si>
  <si>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</si>
  <si>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</si>
  <si>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</si>
  <si>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</si>
  <si>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</si>
  <si>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</si>
  <si>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</si>
  <si>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</si>
  <si>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</si>
  <si>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</si>
  <si>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</si>
  <si>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</si>
  <si>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</si>
  <si>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</si>
  <si>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</si>
  <si>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</si>
  <si>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</si>
  <si>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</si>
  <si>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</si>
  <si>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</si>
  <si>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</si>
  <si>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</si>
  <si>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</si>
  <si>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</si>
  <si>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</si>
  <si>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</si>
  <si>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</si>
  <si>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</si>
  <si>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</si>
  <si>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</si>
  <si>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</si>
  <si>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</si>
  <si>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</si>
  <si>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</si>
  <si>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</si>
  <si>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</si>
  <si>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</si>
  <si>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</si>
  <si>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</si>
  <si>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</si>
  <si>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</si>
  <si>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</si>
  <si>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</si>
  <si>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</si>
  <si>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</si>
  <si>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</si>
  <si>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</si>
  <si>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</si>
  <si>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</si>
  <si>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</si>
  <si>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</si>
  <si>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</si>
  <si>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</si>
  <si>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</si>
  <si>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</si>
  <si>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</si>
  <si>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</si>
  <si>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</si>
  <si>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</si>
  <si>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</si>
  <si>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</si>
  <si>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</si>
  <si>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</si>
  <si>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</si>
  <si>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</si>
  <si>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</si>
  <si>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</si>
  <si>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</si>
  <si>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</si>
  <si>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</si>
  <si>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</si>
  <si>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</si>
  <si>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</si>
  <si>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</si>
  <si>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</si>
  <si>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</si>
  <si>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</si>
  <si>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</si>
  <si>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</si>
  <si>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</si>
  <si>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</si>
  <si>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</si>
  <si>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</si>
  <si>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</si>
  <si>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</si>
  <si>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</si>
  <si>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</si>
  <si>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</si>
  <si>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</si>
  <si>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</si>
  <si>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</si>
  <si>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</si>
  <si>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</si>
  <si>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</si>
  <si>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</si>
  <si>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</si>
  <si>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</si>
  <si>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</si>
  <si>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</si>
  <si>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</si>
  <si>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</si>
  <si>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</si>
  <si>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</si>
  <si>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</si>
  <si>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</si>
  <si>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</si>
  <si>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</si>
  <si>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</si>
  <si>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</si>
  <si>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</si>
  <si>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</si>
  <si>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</si>
  <si>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</si>
  <si>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</si>
  <si>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</si>
  <si>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</si>
  <si>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</si>
  <si>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</si>
  <si>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</si>
  <si>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</si>
  <si>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</si>
  <si>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</si>
  <si>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</si>
  <si>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</si>
  <si>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</si>
  <si>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</si>
  <si>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</si>
  <si>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</si>
  <si>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</si>
  <si>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</si>
  <si>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</si>
  <si>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</si>
  <si>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</si>
  <si>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</si>
  <si>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</si>
  <si>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</si>
  <si>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</si>
  <si>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</si>
  <si>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</si>
  <si>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</si>
  <si>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</si>
  <si>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</si>
  <si>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</si>
  <si>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</si>
  <si>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</si>
  <si>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</si>
  <si>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</si>
  <si>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</si>
  <si>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</si>
  <si>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</si>
  <si>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</si>
  <si>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</si>
  <si>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</si>
  <si>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</si>
  <si>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</si>
  <si>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</si>
  <si>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</si>
  <si>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</si>
  <si>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</si>
  <si>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</si>
  <si>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</si>
  <si>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</si>
  <si>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</si>
  <si>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</si>
  <si>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</si>
  <si>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</si>
  <si>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</si>
  <si>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</si>
  <si>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</si>
  <si>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</si>
  <si>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</si>
  <si>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</si>
  <si>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</si>
  <si>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</si>
  <si>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</si>
  <si>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</si>
  <si>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</si>
  <si>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</si>
  <si>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</si>
  <si>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</si>
  <si>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</si>
  <si>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</si>
  <si>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</si>
  <si>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</si>
  <si>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</si>
  <si>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</si>
  <si>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</si>
  <si>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</si>
  <si>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</si>
  <si>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</si>
  <si>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</si>
  <si>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</si>
  <si>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</si>
  <si>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</si>
  <si>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</si>
  <si>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</si>
  <si>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</si>
  <si>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</si>
  <si>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</si>
  <si>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</si>
  <si>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</si>
  <si>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</si>
  <si>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</si>
  <si>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</si>
  <si>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</si>
  <si>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</si>
  <si>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</si>
  <si>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</si>
  <si>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</si>
  <si>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</si>
  <si>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</si>
  <si>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</si>
  <si>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</si>
  <si>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</si>
  <si>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</si>
  <si>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</si>
  <si>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</si>
  <si>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</si>
  <si>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</si>
  <si>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</si>
  <si>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</si>
  <si>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</si>
  <si>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</si>
  <si>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</si>
  <si>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</si>
  <si>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</si>
  <si>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</si>
  <si>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</si>
  <si>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</si>
  <si>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</si>
  <si>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</si>
  <si>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</si>
  <si>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</si>
  <si>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</si>
  <si>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</si>
  <si>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</si>
  <si>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</si>
  <si>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</si>
  <si>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</si>
  <si>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</si>
  <si>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</si>
  <si>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</si>
  <si>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</si>
  <si>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</si>
  <si>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</si>
  <si>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</si>
  <si>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</si>
  <si>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</si>
  <si>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</si>
  <si>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</si>
  <si>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</si>
  <si>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</si>
  <si>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</si>
  <si>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</si>
  <si>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</si>
  <si>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</si>
  <si>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</si>
  <si>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</si>
  <si>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</si>
  <si>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</si>
  <si>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</si>
  <si>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</si>
  <si>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</si>
  <si>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</si>
  <si>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</si>
  <si>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</si>
  <si>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</si>
  <si>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</si>
  <si>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</si>
  <si>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</si>
  <si>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</si>
  <si>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</si>
  <si>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</si>
  <si>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</si>
  <si>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</si>
  <si>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</si>
  <si>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</si>
  <si>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</si>
  <si>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</si>
  <si>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</si>
  <si>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</si>
  <si>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</si>
  <si>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</si>
  <si>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</si>
  <si>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</si>
  <si>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</si>
  <si>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</si>
  <si>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</si>
  <si>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</si>
  <si>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</si>
  <si>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</si>
  <si>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</si>
  <si>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</si>
  <si>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</si>
  <si>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</si>
  <si>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</si>
  <si>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</si>
  <si>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</si>
  <si>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</si>
  <si>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</si>
  <si>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</si>
  <si>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</si>
  <si>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</si>
  <si>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</si>
  <si>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</si>
  <si>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</si>
  <si>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</si>
  <si>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</si>
  <si>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</si>
  <si>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</si>
  <si>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</si>
  <si>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</si>
  <si>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</si>
  <si>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</si>
  <si>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</si>
  <si>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</si>
  <si>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</si>
  <si>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</si>
  <si>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</si>
  <si>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</si>
  <si>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</si>
  <si>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</si>
  <si>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</si>
  <si>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</si>
  <si>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</si>
  <si>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</si>
  <si>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</si>
  <si>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</si>
  <si>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</si>
  <si>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</si>
  <si>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</si>
  <si>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</si>
  <si>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</si>
  <si>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</si>
  <si>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</si>
  <si>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</si>
  <si>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</si>
  <si>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</si>
  <si>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</si>
  <si>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</si>
  <si>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</si>
  <si>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</si>
  <si>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</si>
  <si>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</si>
  <si>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</si>
  <si>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</si>
  <si>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</si>
  <si>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</si>
  <si>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</si>
  <si>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</si>
  <si>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</si>
  <si>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</si>
  <si>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</si>
  <si>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</si>
  <si>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</si>
  <si>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</si>
  <si>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</si>
  <si>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</si>
  <si>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</si>
  <si>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</si>
  <si>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</si>
  <si>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</si>
  <si>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</si>
  <si>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</si>
  <si>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</si>
  <si>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</si>
  <si>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</si>
  <si>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</si>
  <si>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</si>
  <si>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</si>
  <si>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</si>
  <si>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</si>
  <si>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</si>
  <si>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</si>
  <si>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</si>
  <si>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</si>
  <si>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</si>
  <si>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</si>
  <si>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</si>
  <si>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</si>
  <si>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</si>
  <si>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</si>
  <si>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</si>
  <si>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</si>
  <si>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</si>
  <si>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</si>
  <si>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</si>
  <si>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</si>
  <si>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</si>
  <si>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</si>
  <si>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</si>
  <si>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</si>
  <si>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</si>
  <si>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</si>
  <si>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</si>
  <si>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</si>
  <si>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</si>
  <si>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</si>
  <si>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</si>
  <si>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</si>
  <si>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</si>
  <si>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</si>
  <si>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</si>
  <si>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</si>
  <si>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</si>
  <si>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</si>
  <si>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</si>
  <si>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</si>
  <si>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</si>
  <si>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</si>
  <si>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</si>
  <si>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</si>
  <si>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</si>
  <si>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</si>
  <si>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</si>
  <si>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</si>
  <si>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</si>
  <si>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</si>
  <si>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</si>
  <si>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</si>
  <si>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</si>
  <si>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</si>
  <si>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</si>
  <si>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</si>
  <si>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</si>
  <si>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</si>
  <si>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</si>
  <si>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</si>
  <si>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</si>
  <si>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</si>
  <si>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</si>
  <si>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</si>
  <si>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</si>
  <si>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</si>
  <si>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</si>
  <si>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</si>
  <si>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</si>
  <si>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</si>
  <si>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</si>
  <si>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</si>
  <si>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</si>
  <si>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</si>
  <si>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</si>
  <si>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</si>
  <si>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</si>
  <si>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</si>
  <si>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</si>
  <si>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</si>
  <si>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</si>
  <si>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</si>
  <si>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</si>
  <si>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</si>
  <si>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</si>
  <si>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</si>
  <si>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</si>
  <si>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</si>
  <si>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</si>
  <si>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</si>
  <si>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</si>
  <si>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</si>
  <si>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</si>
  <si>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</si>
  <si>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</si>
  <si>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</si>
  <si>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</si>
  <si>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</si>
  <si>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</si>
  <si>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</si>
  <si>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</si>
  <si>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</si>
  <si>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</si>
  <si>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</si>
  <si>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</si>
  <si>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</si>
  <si>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</si>
  <si>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</si>
  <si>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</si>
  <si>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</si>
  <si>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</si>
  <si>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</si>
  <si>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</si>
  <si>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</si>
  <si>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</si>
  <si>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</si>
  <si>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</si>
  <si>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</si>
  <si>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</si>
  <si>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</si>
  <si>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</si>
  <si>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</si>
  <si>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</si>
  <si>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</si>
  <si>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</si>
  <si>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</si>
  <si>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</si>
  <si>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</si>
  <si>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</si>
  <si>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</si>
  <si>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</si>
  <si>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</si>
  <si>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</si>
  <si>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</si>
  <si>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</si>
  <si>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</si>
  <si>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</si>
  <si>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</si>
  <si>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</si>
  <si>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</si>
  <si>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</si>
  <si>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</si>
  <si>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</si>
  <si>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</si>
  <si>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</si>
  <si>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</si>
  <si>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</si>
  <si>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</si>
  <si>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</si>
  <si>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</si>
  <si>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</si>
  <si>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</si>
  <si>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</si>
  <si>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</si>
  <si>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</si>
  <si>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</si>
  <si>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</si>
  <si>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</si>
  <si>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</si>
  <si>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</si>
  <si>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</si>
  <si>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</si>
  <si>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</si>
  <si>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</si>
  <si>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</si>
  <si>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</si>
  <si>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</si>
  <si>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</si>
  <si>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</si>
  <si>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</si>
  <si>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</si>
  <si>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</si>
  <si>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</si>
  <si>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</si>
  <si>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</si>
  <si>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</si>
  <si>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</si>
  <si>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</si>
  <si>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</si>
  <si>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</si>
  <si>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</si>
  <si>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</si>
  <si>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</si>
  <si>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</si>
  <si>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</si>
  <si>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</si>
  <si>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</si>
  <si>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</si>
  <si>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</si>
  <si>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</si>
  <si>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</si>
  <si>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</si>
  <si>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</si>
  <si>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</si>
  <si>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</si>
  <si>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</si>
  <si>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</si>
  <si>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</si>
  <si>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</si>
  <si>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</si>
  <si>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</si>
  <si>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</si>
  <si>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</si>
  <si>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</si>
  <si>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</si>
  <si>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</si>
  <si>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</si>
  <si>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</si>
  <si>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</si>
  <si>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</si>
  <si>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</si>
  <si>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</si>
  <si>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</si>
  <si>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</si>
  <si>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</si>
  <si>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</si>
  <si>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</si>
  <si>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</si>
  <si>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</si>
  <si>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</si>
  <si>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</si>
  <si>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</si>
  <si>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</si>
  <si>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</si>
  <si>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</si>
  <si>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</si>
  <si>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</si>
  <si>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</si>
  <si>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</si>
  <si>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</si>
  <si>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</si>
  <si>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</si>
  <si>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</si>
  <si>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</si>
  <si>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</si>
  <si>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</si>
  <si>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</si>
  <si>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</si>
  <si>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</si>
  <si>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</si>
  <si>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</si>
  <si>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</si>
  <si>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</si>
  <si>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</si>
  <si>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</si>
  <si>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</si>
  <si>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</si>
  <si>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</si>
  <si>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</si>
  <si>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</si>
  <si>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</si>
  <si>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</si>
  <si>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</si>
  <si>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</si>
  <si>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</si>
  <si>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</si>
  <si>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</si>
  <si>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</si>
  <si>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</si>
  <si>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</si>
  <si>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</si>
  <si>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</si>
  <si>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</si>
  <si>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</si>
  <si>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</si>
  <si>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</si>
  <si>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</si>
  <si>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</si>
  <si>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</si>
  <si>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</si>
  <si>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</si>
  <si>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</si>
  <si>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</si>
  <si>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</si>
  <si>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</si>
  <si>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</si>
  <si>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</si>
  <si>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</si>
  <si>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</si>
  <si>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</si>
  <si>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</si>
  <si>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</si>
  <si>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</si>
  <si>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</si>
  <si>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</si>
  <si>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</si>
  <si>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</si>
  <si>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</si>
  <si>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</si>
  <si>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</si>
  <si>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</si>
  <si>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</si>
  <si>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</si>
  <si>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</si>
  <si>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</si>
  <si>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</si>
  <si>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</si>
  <si>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</si>
  <si>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</si>
  <si>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</si>
  <si>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</si>
  <si>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</si>
  <si>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</si>
  <si>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</si>
  <si>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</si>
  <si>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</si>
  <si>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</si>
  <si>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</si>
  <si>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</si>
  <si>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</si>
  <si>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</si>
  <si>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</si>
  <si>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</si>
  <si>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</si>
  <si>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</si>
  <si>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</si>
  <si>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</si>
  <si>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</si>
  <si>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</si>
  <si>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</si>
  <si>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</si>
  <si>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</si>
  <si>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</si>
  <si>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</si>
  <si>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</si>
  <si>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</si>
  <si>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</si>
  <si>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</si>
  <si>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</si>
  <si>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</si>
  <si>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</si>
  <si>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</si>
  <si>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</si>
  <si>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</si>
  <si>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</si>
  <si>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</si>
  <si>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</si>
  <si>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</si>
  <si>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</si>
  <si>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</si>
  <si>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</si>
  <si>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</si>
  <si>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</si>
  <si>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</si>
  <si>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</si>
  <si>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</si>
  <si>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</si>
  <si>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</si>
  <si>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</si>
  <si>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</si>
  <si>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</si>
  <si>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</si>
  <si>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</si>
  <si>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</si>
  <si>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</si>
  <si>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</si>
  <si>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</si>
  <si>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</si>
  <si>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</si>
  <si>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</si>
  <si>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</si>
  <si>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</si>
  <si>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</si>
  <si>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</si>
  <si>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</si>
  <si>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</si>
  <si>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</si>
  <si>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</si>
  <si>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</si>
  <si>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</si>
  <si>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</si>
  <si>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</si>
  <si>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</si>
  <si>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</si>
  <si>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</si>
  <si>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</si>
  <si>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</si>
  <si>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</si>
  <si>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</si>
  <si>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</si>
  <si>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</si>
  <si>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</si>
  <si>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</si>
  <si>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</si>
  <si>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</si>
  <si>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</si>
  <si>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</si>
  <si>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</si>
  <si>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</si>
  <si>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</si>
  <si>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</si>
  <si>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</si>
  <si>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</si>
  <si>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</si>
  <si>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</si>
  <si>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</si>
  <si>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</si>
  <si>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</si>
  <si>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</si>
  <si>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</si>
  <si>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</si>
  <si>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</si>
  <si>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</si>
  <si>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</si>
  <si>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</si>
  <si>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</si>
  <si>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</si>
  <si>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</si>
  <si>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</si>
  <si>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</si>
  <si>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</si>
  <si>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</si>
  <si>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</si>
  <si>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</si>
  <si>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</si>
  <si>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</si>
  <si>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</si>
  <si>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</si>
  <si>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</si>
  <si>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</si>
  <si>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</si>
  <si>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</si>
  <si>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</si>
  <si>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</si>
  <si>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</si>
  <si>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</si>
  <si>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</si>
  <si>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</si>
  <si>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</si>
  <si>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</si>
  <si>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</si>
  <si>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</si>
  <si>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</si>
  <si>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</si>
  <si>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</si>
  <si>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</si>
  <si>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</si>
  <si>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</si>
  <si>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</si>
  <si>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</si>
  <si>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</si>
  <si>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</si>
  <si>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</si>
  <si>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</si>
  <si>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</si>
  <si>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</si>
  <si>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</si>
  <si>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</si>
  <si>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</si>
  <si>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</si>
  <si>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</si>
  <si>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</si>
  <si>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</si>
  <si>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</si>
  <si>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</si>
  <si>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</si>
  <si>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</si>
  <si>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</si>
  <si>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</si>
  <si>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</si>
  <si>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</si>
  <si>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</si>
  <si>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</si>
  <si>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</si>
  <si>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</si>
  <si>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</si>
  <si>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</si>
  <si>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</si>
  <si>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</si>
  <si>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</si>
  <si>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</si>
  <si>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</si>
  <si>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</si>
  <si>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</si>
  <si>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</si>
  <si>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</si>
  <si>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</si>
  <si>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</si>
  <si>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</si>
  <si>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</si>
  <si>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</si>
  <si>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</si>
  <si>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</si>
  <si>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</si>
  <si>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</si>
  <si>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</si>
  <si>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</si>
  <si>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</si>
  <si>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</si>
  <si>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</si>
  <si>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</si>
  <si>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</si>
  <si>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</si>
  <si>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</si>
  <si>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</si>
  <si>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</si>
  <si>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</si>
  <si>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</si>
  <si>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</si>
  <si>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</si>
  <si>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</si>
  <si>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</si>
  <si>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</si>
  <si>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</si>
  <si>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</si>
  <si>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</si>
  <si>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</si>
  <si>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</si>
  <si>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</si>
  <si>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</si>
  <si>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</si>
  <si>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</si>
  <si>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</si>
  <si>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</si>
  <si>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</si>
  <si>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</si>
  <si>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</si>
  <si>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</si>
  <si>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</si>
  <si>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</si>
  <si>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</si>
  <si>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</si>
  <si>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</si>
  <si>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</si>
  <si>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</si>
  <si>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</si>
  <si>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</si>
  <si>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</si>
  <si>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</si>
  <si>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</si>
  <si>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</si>
  <si>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</si>
  <si>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</si>
  <si>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</si>
  <si>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</si>
  <si>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</si>
  <si>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</si>
  <si>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</si>
  <si>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</si>
  <si>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</si>
  <si>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</si>
  <si>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</si>
  <si>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</si>
  <si>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</si>
  <si>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</si>
  <si>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</si>
  <si>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</si>
  <si>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</si>
  <si>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</si>
  <si>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</si>
  <si>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</si>
  <si>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</si>
  <si>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</si>
  <si>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</si>
  <si>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</si>
  <si>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</si>
  <si>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</si>
  <si>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</si>
  <si>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</si>
  <si>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</si>
  <si>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</si>
  <si>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</si>
  <si>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</si>
  <si>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</si>
  <si>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</si>
  <si>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</si>
  <si>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</si>
  <si>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</si>
  <si>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</si>
  <si>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</si>
  <si>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</si>
  <si>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</si>
  <si>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</si>
  <si>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</si>
  <si>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</si>
  <si>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</si>
  <si>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</si>
  <si>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</si>
  <si>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</si>
  <si>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</si>
  <si>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</si>
  <si>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</si>
  <si>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</si>
  <si>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</si>
  <si>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</si>
  <si>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</si>
  <si>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</si>
  <si>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</si>
  <si>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</si>
  <si>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</si>
  <si>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</si>
  <si>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</si>
  <si>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</si>
  <si>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</si>
  <si>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</si>
  <si>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</si>
  <si>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</si>
  <si>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</si>
  <si>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</si>
  <si>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</si>
  <si>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</si>
  <si>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</si>
  <si>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</si>
  <si>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</si>
  <si>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</si>
  <si>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</si>
  <si>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</si>
  <si>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</si>
  <si>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</si>
  <si>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</si>
  <si>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</si>
  <si>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</si>
  <si>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</si>
  <si>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</si>
  <si>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</si>
  <si>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</si>
  <si>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</si>
  <si>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</si>
  <si>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</si>
  <si>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</si>
  <si>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</si>
  <si>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</si>
  <si>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</si>
  <si>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</si>
  <si>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</si>
  <si>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</si>
  <si>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</si>
  <si>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</si>
  <si>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</si>
  <si>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</si>
  <si>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</si>
  <si>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</si>
  <si>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</si>
  <si>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</si>
  <si>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</si>
  <si>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</si>
  <si>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</si>
  <si>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</si>
  <si>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</si>
  <si>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</si>
  <si>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</si>
  <si>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</si>
  <si>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</si>
  <si>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</si>
  <si>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</si>
  <si>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</si>
  <si>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</si>
  <si>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</si>
  <si>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</si>
  <si>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</si>
  <si>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</si>
  <si>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</si>
  <si>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</si>
  <si>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</si>
  <si>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</si>
  <si>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</si>
  <si>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</si>
  <si>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</si>
  <si>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</si>
  <si>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</si>
  <si>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</si>
  <si>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</si>
  <si>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</si>
  <si>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</si>
  <si>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</si>
  <si>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</si>
  <si>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</si>
  <si>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</si>
  <si>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</si>
  <si>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</si>
  <si>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</si>
  <si>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</si>
  <si>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</si>
  <si>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</si>
  <si>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</si>
  <si>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</si>
  <si>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</si>
  <si>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</si>
  <si>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</si>
  <si>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</si>
  <si>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</si>
  <si>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</si>
  <si>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</si>
  <si>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</si>
  <si>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</si>
  <si>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</si>
  <si>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</si>
  <si>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</si>
  <si>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</si>
  <si>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</si>
  <si>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</si>
  <si>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</si>
  <si>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</si>
  <si>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</si>
  <si>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</si>
  <si>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</si>
  <si>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</si>
  <si>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</si>
  <si>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</si>
  <si>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</si>
  <si>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</si>
  <si>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</si>
  <si>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</si>
  <si>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</si>
  <si>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</si>
  <si>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</si>
  <si>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</si>
  <si>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</si>
  <si>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</si>
  <si>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</si>
  <si>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</si>
  <si>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</si>
  <si>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</si>
  <si>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</si>
  <si>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</si>
  <si>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</si>
  <si>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</si>
  <si>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</si>
  <si>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</si>
  <si>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</si>
  <si>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</si>
  <si>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</si>
  <si>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</si>
  <si>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</si>
  <si>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</si>
  <si>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</si>
  <si>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</si>
  <si>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</si>
  <si>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</si>
  <si>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</si>
  <si>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</si>
  <si>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</si>
  <si>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</si>
  <si>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</si>
  <si>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</si>
  <si>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</si>
  <si>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</si>
  <si>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</si>
  <si>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</si>
  <si>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</si>
  <si>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</si>
  <si>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</si>
  <si>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</si>
  <si>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</si>
  <si>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</si>
  <si>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</si>
  <si>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</si>
  <si>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</si>
  <si>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</si>
  <si>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</si>
  <si>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</si>
  <si>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</si>
  <si>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</si>
  <si>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</si>
  <si>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</si>
  <si>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</si>
  <si>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</si>
  <si>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</si>
  <si>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</si>
  <si>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</si>
  <si>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</si>
  <si>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</si>
  <si>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</si>
  <si>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</si>
  <si>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</si>
  <si>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</si>
  <si>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</si>
  <si>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</si>
  <si>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</si>
  <si>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</si>
  <si>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</si>
  <si>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</si>
  <si>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</si>
  <si>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</si>
  <si>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</si>
  <si>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</si>
  <si>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</si>
  <si>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</si>
  <si>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</si>
  <si>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</si>
  <si>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</si>
  <si>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</si>
  <si>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</si>
  <si>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</si>
  <si>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</si>
  <si>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</si>
  <si>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</si>
  <si>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</si>
  <si>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</si>
  <si>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</si>
  <si>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</si>
  <si>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</si>
  <si>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</si>
  <si>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</si>
  <si>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</si>
  <si>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</si>
  <si>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</si>
  <si>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</si>
  <si>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</si>
  <si>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</si>
  <si>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</si>
  <si>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</si>
  <si>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</si>
  <si>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</si>
  <si>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</si>
  <si>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</si>
  <si>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</si>
  <si>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</si>
  <si>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</si>
  <si>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</si>
  <si>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</si>
  <si>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</si>
  <si>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</si>
  <si>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</si>
  <si>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</si>
  <si>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</si>
  <si>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</si>
  <si>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</si>
  <si>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</si>
  <si>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</si>
  <si>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</si>
  <si>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</si>
  <si>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</si>
  <si>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</si>
  <si>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</si>
  <si>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</si>
  <si>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</si>
  <si>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</si>
  <si>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</si>
  <si>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</si>
  <si>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</si>
  <si>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</si>
  <si>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</si>
  <si>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</si>
  <si>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</si>
  <si>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</si>
  <si>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</si>
  <si>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</si>
  <si>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</si>
  <si>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</si>
  <si>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</si>
  <si>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</si>
  <si>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</si>
  <si>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</si>
  <si>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</si>
  <si>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</si>
  <si>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</si>
  <si>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</si>
  <si>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</si>
  <si>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</si>
  <si>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</si>
  <si>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</si>
  <si>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</si>
  <si>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</si>
  <si>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</si>
  <si>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</si>
  <si>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</si>
  <si>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</si>
  <si>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</si>
  <si>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</si>
  <si>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</si>
  <si>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</si>
  <si>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</si>
  <si>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</si>
  <si>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</si>
  <si>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</si>
  <si>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</si>
  <si>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</si>
  <si>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</si>
  <si>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</si>
  <si>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</si>
  <si>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</si>
  <si>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</si>
  <si>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</si>
  <si>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</si>
  <si>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</si>
  <si>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</si>
  <si>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</si>
  <si>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</si>
  <si>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</si>
  <si>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</si>
  <si>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</si>
  <si>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</si>
  <si>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</si>
  <si>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</si>
  <si>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</si>
  <si>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</si>
  <si>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</si>
  <si>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</si>
  <si>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</si>
  <si>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</si>
  <si>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</si>
  <si>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</si>
  <si>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</si>
  <si>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</si>
  <si>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</si>
  <si>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</si>
  <si>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</si>
  <si>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</si>
  <si>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</si>
  <si>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</si>
  <si>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</si>
  <si>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</si>
  <si>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</si>
  <si>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</si>
  <si>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</si>
  <si>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</si>
  <si>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</si>
  <si>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</si>
  <si>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</si>
  <si>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</si>
  <si>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</si>
  <si>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</si>
  <si>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</si>
  <si>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</si>
  <si>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</si>
  <si>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</si>
  <si>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</si>
  <si>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</si>
  <si>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</si>
  <si>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</si>
  <si>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</si>
  <si>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</si>
  <si>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</si>
  <si>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</si>
  <si>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</si>
  <si>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</si>
  <si>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</si>
  <si>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</si>
  <si>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</si>
  <si>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</si>
  <si>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</si>
  <si>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</si>
  <si>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</si>
  <si>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</si>
  <si>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</si>
  <si>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</si>
  <si>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</si>
  <si>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</si>
  <si>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</si>
  <si>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</si>
  <si>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</si>
  <si>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</si>
  <si>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</si>
  <si>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</si>
  <si>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</si>
  <si>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</si>
  <si>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</si>
  <si>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</si>
  <si>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</si>
  <si>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</si>
  <si>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</si>
  <si>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</si>
  <si>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</si>
  <si>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</si>
  <si>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</si>
  <si>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</si>
  <si>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</si>
  <si>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</si>
  <si>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</si>
  <si>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</si>
  <si>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</si>
  <si>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</si>
  <si>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</si>
  <si>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</si>
  <si>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</si>
  <si>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</si>
  <si>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</si>
  <si>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</si>
  <si>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</si>
  <si>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</si>
  <si>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</si>
  <si>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</si>
  <si>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</si>
  <si>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</si>
  <si>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</si>
  <si>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</si>
  <si>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</si>
  <si>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</si>
  <si>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</si>
  <si>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</si>
  <si>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</si>
  <si>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</si>
  <si>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</si>
  <si>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</si>
  <si>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</si>
  <si>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</si>
  <si>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</si>
  <si>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</si>
  <si>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</si>
  <si>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</si>
  <si>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</si>
  <si>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</si>
  <si>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</si>
  <si>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</si>
  <si>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</si>
  <si>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</si>
  <si>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</si>
  <si>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</si>
  <si>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</si>
  <si>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</si>
  <si>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</si>
  <si>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</si>
  <si>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</si>
  <si>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</si>
  <si>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</si>
  <si>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</si>
  <si>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</si>
  <si>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</si>
  <si>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</si>
  <si>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</si>
  <si>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</si>
  <si>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</si>
  <si>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</si>
  <si>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</si>
  <si>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</si>
  <si>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</si>
  <si>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</si>
  <si>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</si>
  <si>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</si>
  <si>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</si>
  <si>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</si>
  <si>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</si>
  <si>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</si>
  <si>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</si>
  <si>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</si>
  <si>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</si>
  <si>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</si>
  <si>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</si>
  <si>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</si>
  <si>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</si>
  <si>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</si>
  <si>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</si>
  <si>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</si>
  <si>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</si>
  <si>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</si>
  <si>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</si>
  <si>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</si>
  <si>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</si>
  <si>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</si>
  <si>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</si>
  <si>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</si>
  <si>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</si>
  <si>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</si>
  <si>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</si>
  <si>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</si>
  <si>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</si>
  <si>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</si>
  <si>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</si>
  <si>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</si>
  <si>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</si>
  <si>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</si>
  <si>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</si>
  <si>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</si>
  <si>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</si>
  <si>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</si>
  <si>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</si>
  <si>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</si>
  <si>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</si>
  <si>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</si>
  <si>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</si>
  <si>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</si>
  <si>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</si>
  <si>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</si>
  <si>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</si>
  <si>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</si>
  <si>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</si>
  <si>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</si>
  <si>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</si>
  <si>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</si>
  <si>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</si>
  <si>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</si>
  <si>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</si>
  <si>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</si>
  <si>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</si>
  <si>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</si>
  <si>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</si>
  <si>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</si>
  <si>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</si>
  <si>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</si>
  <si>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</si>
  <si>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</si>
  <si>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</si>
  <si>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</si>
  <si>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</si>
  <si>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</si>
  <si>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</si>
  <si>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</si>
  <si>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</si>
  <si>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</si>
  <si>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</si>
  <si>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</si>
  <si>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</si>
  <si>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</si>
  <si>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</si>
  <si>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</si>
  <si>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</si>
  <si>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</si>
  <si>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</si>
  <si>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</si>
  <si>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</si>
  <si>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</si>
  <si>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</si>
  <si>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</si>
  <si>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</si>
  <si>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</si>
  <si>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</si>
  <si>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</si>
  <si>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</si>
  <si>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</si>
  <si>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</si>
  <si>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</si>
  <si>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</si>
  <si>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</si>
  <si>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</si>
  <si>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</si>
  <si>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</si>
  <si>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</si>
  <si>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</si>
  <si>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</si>
  <si>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</si>
  <si>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</si>
  <si>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</si>
  <si>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</si>
  <si>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</si>
  <si>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</si>
  <si>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</si>
  <si>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</si>
  <si>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</si>
  <si>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</si>
  <si>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</si>
  <si>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</si>
  <si>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</si>
  <si>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</si>
  <si>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</si>
  <si>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</si>
  <si>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</si>
  <si>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</si>
  <si>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</si>
  <si>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</si>
  <si>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</si>
  <si>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</si>
  <si>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</si>
  <si>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</si>
  <si>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</si>
  <si>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</si>
  <si>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</si>
  <si>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</si>
  <si>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</si>
  <si>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</si>
  <si>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</si>
  <si>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</si>
  <si>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</si>
  <si>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</si>
  <si>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</si>
  <si>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</si>
  <si>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</si>
  <si>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</si>
  <si>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</si>
  <si>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</si>
  <si>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</si>
  <si>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</si>
  <si>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</si>
  <si>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</si>
  <si>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</si>
  <si>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</si>
  <si>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</si>
  <si>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</si>
  <si>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</si>
  <si>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</si>
  <si>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</si>
  <si>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</si>
  <si>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</si>
  <si>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</si>
  <si>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</si>
  <si>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</si>
  <si>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</si>
  <si>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</si>
  <si>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</si>
  <si>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</si>
  <si>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</si>
  <si>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</si>
  <si>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</si>
  <si>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</si>
  <si>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</si>
  <si>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</si>
  <si>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</si>
  <si>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</si>
  <si>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</si>
  <si>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</si>
  <si>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</si>
  <si>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</si>
  <si>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</si>
  <si>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</si>
  <si>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</si>
  <si>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</si>
  <si>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</si>
  <si>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</si>
  <si>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</si>
  <si>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</si>
  <si>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</si>
  <si>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</si>
  <si>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</si>
  <si>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</si>
  <si>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</si>
  <si>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</si>
  <si>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</si>
  <si>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</si>
  <si>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</si>
  <si>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</si>
  <si>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</si>
  <si>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</si>
  <si>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</si>
  <si>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</si>
  <si>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</si>
  <si>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</si>
  <si>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</si>
  <si>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</si>
  <si>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</si>
  <si>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</si>
  <si>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</si>
  <si>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</si>
  <si>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</si>
  <si>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</si>
  <si>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</si>
  <si>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</si>
  <si>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</si>
  <si>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</si>
  <si>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</si>
  <si>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</si>
  <si>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</si>
  <si>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</si>
  <si>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</si>
  <si>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</si>
  <si>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</si>
  <si>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</si>
  <si>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</si>
  <si>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</si>
  <si>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</si>
  <si>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</si>
  <si>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</si>
  <si>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</si>
  <si>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</si>
  <si>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</si>
  <si>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</si>
  <si>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</si>
  <si>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</si>
  <si>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</si>
  <si>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</si>
  <si>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</si>
  <si>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</si>
  <si>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</si>
  <si>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</si>
  <si>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</si>
  <si>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</si>
  <si>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</si>
  <si>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</si>
  <si>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</si>
  <si>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</si>
  <si>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</si>
  <si>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</si>
  <si>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</si>
  <si>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</si>
  <si>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</si>
  <si>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</si>
  <si>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</si>
  <si>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</si>
  <si>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</si>
  <si>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</si>
  <si>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</si>
  <si>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</si>
  <si>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</si>
  <si>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</si>
  <si>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</si>
  <si>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</si>
  <si>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</si>
  <si>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</si>
  <si>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</si>
  <si>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</si>
  <si>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</si>
  <si>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</si>
  <si>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</si>
  <si>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</si>
  <si>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</si>
  <si>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</si>
  <si>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</si>
  <si>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</si>
  <si>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</si>
  <si>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</si>
  <si>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</si>
  <si>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</si>
  <si>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</si>
  <si>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</si>
  <si>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</si>
  <si>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</si>
  <si>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</si>
  <si>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</si>
  <si>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</si>
  <si>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</si>
  <si>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</si>
  <si>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</si>
  <si>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</si>
  <si>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</si>
  <si>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</si>
  <si>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</si>
  <si>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</si>
  <si>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</si>
  <si>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</si>
  <si>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</si>
  <si>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</si>
  <si>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</si>
  <si>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</si>
  <si>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</si>
  <si>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</si>
  <si>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</si>
  <si>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</si>
  <si>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</si>
  <si>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</si>
  <si>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</si>
  <si>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</si>
  <si>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</si>
  <si>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</si>
  <si>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</si>
  <si>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</si>
  <si>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</si>
  <si>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</si>
  <si>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</si>
  <si>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</si>
  <si>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</si>
  <si>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</si>
  <si>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</si>
  <si>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</si>
  <si>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</si>
  <si>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</si>
  <si>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</si>
  <si>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</si>
  <si>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</si>
  <si>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</si>
  <si>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</si>
  <si>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</si>
  <si>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</si>
  <si>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</si>
  <si>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</si>
  <si>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</si>
  <si>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</si>
  <si>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</si>
  <si>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</si>
  <si>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</si>
  <si>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</si>
  <si>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</si>
  <si>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</si>
  <si>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</si>
  <si>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</si>
  <si>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</si>
  <si>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</si>
  <si>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</si>
  <si>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</si>
  <si>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</si>
  <si>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</si>
  <si>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</si>
  <si>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</si>
  <si>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</si>
  <si>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</si>
  <si>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</si>
  <si>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</si>
  <si>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</si>
  <si>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</si>
  <si>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</si>
  <si>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</si>
  <si>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</si>
  <si>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</si>
  <si>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</si>
  <si>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</si>
  <si>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</si>
  <si>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</si>
  <si>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</si>
  <si>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</si>
  <si>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</si>
  <si>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</si>
  <si>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</si>
  <si>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</si>
  <si>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</si>
  <si>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</si>
  <si>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</si>
  <si>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</si>
  <si>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</si>
  <si>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</si>
  <si>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</si>
  <si>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</si>
  <si>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</si>
  <si>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</si>
  <si>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</si>
  <si>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</si>
  <si>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</si>
  <si>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</si>
  <si>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</si>
  <si>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</si>
  <si>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</si>
  <si>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</si>
  <si>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</si>
  <si>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</si>
  <si>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</si>
  <si>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</si>
  <si>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</si>
  <si>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</si>
  <si>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</si>
  <si>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</si>
  <si>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</si>
  <si>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</si>
  <si>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</si>
  <si>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</si>
  <si>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</si>
  <si>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</si>
  <si>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</si>
  <si>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</si>
  <si>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</si>
  <si>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</si>
  <si>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</si>
  <si>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</si>
  <si>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</si>
  <si>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</si>
  <si>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</si>
  <si>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</si>
  <si>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</si>
  <si>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</si>
  <si>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</si>
  <si>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</si>
  <si>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</si>
  <si>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</si>
  <si>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</si>
  <si>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</si>
  <si>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</si>
  <si>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</si>
  <si>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</si>
  <si>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</si>
  <si>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</si>
  <si>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</si>
  <si>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</si>
  <si>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</si>
  <si>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</si>
  <si>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</si>
  <si>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</si>
  <si>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</si>
  <si>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</si>
  <si>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</si>
  <si>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</si>
  <si>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</si>
  <si>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</si>
  <si>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</si>
  <si>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</si>
  <si>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</si>
  <si>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</si>
  <si>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</si>
  <si>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</si>
  <si>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</si>
  <si>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</si>
  <si>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</si>
  <si>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</si>
  <si>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</si>
  <si>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</si>
  <si>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</si>
  <si>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</si>
  <si>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</si>
  <si>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</si>
  <si>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</si>
  <si>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</si>
  <si>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</si>
  <si>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</si>
  <si>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</si>
  <si>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</si>
  <si>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</si>
  <si>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</si>
  <si>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</si>
  <si>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</si>
  <si>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</si>
  <si>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</si>
  <si>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</si>
  <si>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</si>
  <si>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</si>
  <si>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</si>
  <si>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</si>
  <si>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</si>
  <si>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</si>
  <si>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</si>
  <si>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</si>
  <si>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</si>
  <si>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</si>
  <si>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</si>
  <si>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</si>
  <si>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</si>
  <si>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</si>
  <si>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</si>
  <si>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</si>
  <si>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</si>
  <si>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</si>
  <si>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</si>
  <si>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</si>
  <si>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</si>
  <si>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</si>
  <si>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</si>
  <si>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</si>
  <si>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</si>
  <si>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</si>
  <si>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</si>
  <si>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</si>
  <si>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</si>
  <si>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</si>
  <si>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</si>
  <si>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</si>
  <si>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</si>
  <si>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</si>
  <si>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</si>
  <si>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</si>
  <si>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</si>
  <si>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</si>
  <si>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</si>
  <si>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</si>
  <si>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</si>
  <si>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</si>
  <si>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</si>
  <si>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</si>
  <si>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</si>
  <si>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</si>
  <si>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</si>
  <si>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</si>
  <si>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</si>
  <si>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</si>
  <si>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</si>
  <si>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</si>
  <si>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</si>
  <si>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</si>
  <si>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</si>
  <si>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</si>
  <si>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</si>
  <si>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</si>
  <si>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</si>
  <si>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</si>
  <si>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</si>
  <si>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</si>
  <si>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</si>
  <si>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</si>
  <si>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</si>
  <si>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</si>
  <si>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</si>
  <si>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</si>
  <si>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</si>
  <si>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</si>
  <si>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</si>
  <si>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</si>
  <si>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</si>
  <si>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</si>
  <si>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</si>
  <si>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</si>
  <si>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</si>
  <si>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</si>
  <si>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</si>
  <si>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</si>
  <si>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</si>
  <si>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</si>
  <si>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</si>
  <si>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</si>
  <si>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</si>
  <si>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</si>
  <si>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</si>
  <si>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</si>
  <si>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</si>
  <si>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</si>
  <si>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</si>
  <si>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</si>
  <si>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</si>
  <si>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</si>
  <si>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</si>
  <si>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</si>
  <si>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</si>
  <si>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</si>
  <si>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</si>
  <si>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</si>
  <si>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</si>
  <si>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</si>
  <si>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</si>
  <si>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</si>
  <si>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</si>
  <si>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</si>
  <si>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</si>
  <si>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</si>
  <si>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</si>
  <si>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</si>
  <si>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</si>
  <si>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</si>
  <si>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</si>
  <si>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</si>
  <si>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</si>
  <si>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</si>
  <si>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</si>
  <si>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</si>
  <si>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</si>
  <si>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</si>
  <si>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</si>
  <si>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</si>
  <si>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</si>
  <si>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</si>
  <si>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</si>
  <si>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</si>
  <si>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</si>
  <si>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</si>
  <si>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</si>
  <si>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</si>
  <si>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</si>
  <si>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</si>
  <si>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</si>
  <si>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</si>
  <si>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</si>
  <si>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</si>
  <si>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</si>
  <si>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</si>
  <si>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</si>
  <si>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</si>
  <si>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</si>
  <si>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</si>
  <si>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</si>
  <si>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</si>
  <si>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</si>
  <si>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</si>
  <si>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</si>
  <si>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</si>
  <si>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</si>
  <si>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</si>
  <si>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</si>
  <si>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</si>
  <si>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</si>
  <si>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</si>
  <si>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</si>
  <si>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</si>
  <si>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</si>
  <si>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</si>
  <si>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</si>
  <si>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</si>
  <si>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</si>
  <si>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</si>
  <si>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</si>
  <si>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</si>
  <si>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</si>
  <si>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</si>
  <si>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</si>
  <si>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</si>
  <si>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</si>
  <si>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</si>
  <si>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</si>
  <si>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</si>
  <si>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</si>
  <si>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</si>
  <si>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</si>
  <si>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</si>
  <si>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</si>
  <si>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</si>
  <si>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</si>
  <si>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</si>
  <si>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</si>
  <si>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</si>
  <si>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</si>
  <si>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</si>
  <si>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</si>
  <si>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</si>
  <si>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</si>
  <si>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</si>
  <si>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</si>
  <si>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</si>
  <si>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</si>
  <si>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</si>
  <si>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</si>
  <si>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</si>
  <si>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</si>
  <si>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</si>
  <si>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</si>
  <si>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</si>
  <si>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</si>
  <si>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</si>
  <si>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</si>
  <si>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</si>
  <si>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</si>
  <si>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</si>
  <si>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</si>
  <si>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</si>
  <si>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</si>
  <si>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</si>
  <si>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</si>
  <si>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</si>
  <si>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</si>
  <si>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</si>
  <si>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</si>
  <si>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</si>
  <si>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</si>
  <si>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</si>
  <si>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</si>
  <si>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</si>
  <si>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</si>
  <si>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</si>
  <si>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</si>
  <si>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</si>
  <si>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</si>
  <si>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</si>
  <si>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</si>
  <si>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</si>
  <si>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</si>
  <si>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</si>
  <si>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</si>
  <si>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</si>
  <si>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</si>
  <si>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</si>
  <si>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</si>
  <si>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</si>
  <si>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</si>
  <si>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</si>
  <si>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</si>
  <si>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</si>
  <si>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</si>
  <si>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</si>
  <si>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</si>
  <si>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</si>
  <si>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</si>
  <si>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</si>
  <si>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</si>
  <si>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</si>
  <si>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</si>
  <si>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</si>
  <si>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</si>
  <si>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</si>
  <si>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</si>
  <si>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</si>
  <si>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</si>
  <si>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</si>
  <si>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</si>
  <si>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</si>
  <si>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</si>
  <si>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</si>
  <si>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</si>
  <si>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</si>
  <si>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</si>
  <si>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</si>
  <si>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</si>
  <si>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</si>
  <si>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</si>
  <si>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</si>
  <si>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</si>
  <si>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</si>
  <si>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</si>
  <si>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</si>
  <si>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</si>
  <si>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</si>
  <si>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</si>
  <si>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</si>
  <si>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</si>
  <si>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</si>
  <si>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</si>
  <si>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</si>
  <si>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</si>
  <si>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</si>
  <si>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</si>
  <si>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</si>
  <si>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</si>
  <si>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</si>
  <si>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</si>
  <si>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</si>
  <si>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</si>
  <si>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</si>
  <si>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</si>
  <si>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</si>
  <si>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</si>
  <si>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</si>
  <si>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</si>
  <si>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</si>
  <si>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</si>
  <si>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</si>
  <si>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</si>
  <si>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</si>
  <si>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</si>
  <si>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</si>
  <si>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</si>
  <si>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</si>
  <si>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</si>
  <si>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</si>
  <si>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</si>
  <si>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</si>
  <si>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</si>
  <si>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</si>
  <si>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</si>
  <si>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</si>
  <si>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</si>
  <si>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</si>
  <si>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</si>
  <si>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</si>
  <si>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</si>
  <si>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</si>
  <si>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</si>
  <si>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</si>
  <si>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</si>
  <si>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</si>
  <si>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</si>
  <si>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</si>
  <si>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</si>
  <si>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</si>
  <si>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</si>
  <si>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</si>
  <si>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</si>
  <si>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</si>
  <si>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</si>
  <si>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</si>
  <si>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</si>
  <si>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</si>
  <si>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</si>
  <si>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</si>
  <si>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</si>
  <si>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</si>
  <si>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</si>
  <si>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</si>
  <si>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</si>
  <si>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</si>
  <si>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</si>
  <si>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</si>
  <si>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</si>
  <si>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</si>
  <si>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</si>
  <si>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</si>
  <si>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</si>
  <si>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</si>
  <si>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</si>
  <si>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</si>
  <si>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</si>
  <si>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</si>
  <si>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</si>
  <si>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</si>
  <si>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</si>
  <si>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</si>
  <si>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</si>
  <si>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</si>
  <si>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</si>
  <si>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</si>
  <si>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</si>
  <si>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</si>
  <si>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</si>
  <si>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</si>
  <si>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</si>
  <si>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</si>
  <si>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</si>
  <si>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</si>
  <si>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</si>
  <si>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</si>
  <si>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</si>
  <si>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</si>
  <si>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</si>
  <si>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</si>
  <si>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</si>
  <si>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</si>
  <si>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</si>
  <si>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</si>
  <si>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</si>
  <si>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</si>
  <si>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</si>
  <si>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</si>
  <si>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</si>
  <si>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</si>
  <si>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</si>
  <si>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</si>
  <si>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</si>
  <si>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</si>
  <si>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</si>
  <si>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</si>
  <si>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</si>
  <si>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</si>
  <si>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</si>
  <si>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</si>
  <si>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</si>
  <si>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</si>
  <si>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</si>
  <si>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</si>
  <si>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</si>
  <si>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</si>
  <si>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</si>
  <si>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</si>
  <si>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</si>
  <si>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</si>
  <si>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</si>
  <si>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</si>
  <si>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</si>
  <si>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</si>
  <si>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</si>
  <si>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</si>
  <si>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</si>
  <si>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</si>
  <si>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</si>
  <si>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</si>
  <si>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</si>
  <si>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</si>
  <si>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</si>
  <si>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</si>
  <si>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</si>
  <si>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</si>
  <si>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</si>
  <si>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</si>
  <si>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</si>
  <si>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</si>
  <si>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</si>
  <si>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</si>
  <si>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</si>
  <si>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</si>
  <si>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</si>
  <si>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</si>
  <si>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</si>
  <si>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</si>
  <si>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</si>
  <si>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</si>
  <si>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</si>
  <si>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</si>
  <si>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</si>
  <si>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</si>
  <si>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</si>
  <si>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</si>
  <si>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</si>
  <si>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</si>
  <si>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</si>
  <si>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</si>
  <si>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</si>
  <si>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</si>
  <si>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</si>
  <si>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</si>
  <si>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</si>
  <si>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</si>
  <si>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</si>
  <si>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</si>
  <si>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</si>
  <si>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</si>
  <si>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</si>
  <si>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</si>
  <si>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</si>
  <si>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</si>
  <si>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</si>
  <si>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</si>
  <si>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</si>
  <si>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</si>
  <si>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</si>
  <si>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</si>
  <si>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</si>
  <si>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</si>
  <si>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</si>
  <si>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</si>
  <si>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</si>
  <si>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</si>
  <si>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</si>
  <si>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</si>
  <si>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</si>
  <si>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</si>
  <si>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</si>
  <si>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</si>
  <si>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</si>
  <si>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</si>
  <si>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</si>
  <si>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</si>
  <si>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</si>
  <si>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</si>
  <si>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</si>
  <si>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</si>
  <si>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</si>
  <si>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</si>
  <si>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</si>
  <si>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</si>
  <si>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</si>
  <si>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</si>
  <si>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</si>
  <si>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</si>
  <si>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</si>
  <si>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</si>
  <si>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</si>
  <si>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</si>
  <si>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</si>
  <si>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</si>
  <si>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</si>
  <si>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</si>
  <si>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</si>
  <si>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</si>
  <si>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</si>
  <si>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</si>
  <si>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</si>
  <si>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</si>
  <si>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</si>
  <si>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</si>
  <si>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</si>
  <si>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</si>
  <si>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</si>
  <si>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</si>
  <si>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</si>
  <si>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</si>
  <si>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</si>
  <si>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</si>
  <si>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</si>
  <si>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</si>
  <si>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</si>
  <si>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</si>
  <si>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</si>
  <si>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</si>
  <si>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</si>
  <si>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</si>
  <si>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</si>
  <si>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</si>
  <si>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</si>
  <si>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</si>
  <si>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</si>
  <si>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</si>
  <si>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</si>
  <si>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</si>
  <si>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</si>
  <si>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</si>
  <si>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</si>
  <si>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</si>
  <si>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</si>
  <si>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</si>
  <si>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</si>
  <si>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</si>
  <si>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</si>
  <si>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</si>
  <si>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</si>
  <si>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</si>
  <si>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</si>
  <si>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</si>
  <si>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</si>
  <si>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</si>
  <si>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</si>
  <si>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</si>
  <si>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</si>
  <si>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</si>
  <si>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</si>
  <si>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</si>
  <si>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</si>
  <si>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</si>
  <si>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</si>
  <si>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</si>
  <si>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</si>
  <si>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</si>
  <si>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</si>
  <si>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</si>
  <si>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</si>
  <si>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</si>
  <si>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</si>
  <si>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</si>
  <si>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</si>
  <si>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</si>
  <si>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</si>
  <si>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</si>
  <si>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</si>
  <si>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</si>
  <si>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</si>
  <si>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</si>
  <si>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</si>
  <si>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</si>
  <si>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</si>
  <si>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</si>
  <si>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</si>
  <si>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</si>
  <si>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</si>
  <si>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</si>
  <si>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</si>
  <si>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</si>
  <si>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</si>
  <si>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</si>
  <si>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</si>
  <si>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</si>
  <si>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</si>
  <si>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</si>
  <si>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</si>
  <si>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</si>
  <si>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</si>
  <si>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</si>
  <si>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</si>
  <si>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</si>
  <si>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</si>
  <si>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</si>
  <si>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</si>
  <si>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</si>
  <si>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</si>
  <si>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</si>
  <si>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</si>
  <si>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</si>
  <si>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</si>
  <si>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</si>
  <si>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</si>
  <si>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</si>
  <si>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</si>
  <si>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</si>
  <si>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</si>
  <si>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</si>
  <si>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</si>
  <si>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</si>
  <si>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</si>
  <si>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</si>
  <si>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</si>
  <si>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</si>
  <si>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</si>
  <si>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</si>
  <si>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</si>
  <si>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</si>
  <si>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</si>
  <si>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</si>
  <si>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</si>
  <si>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</si>
  <si>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</si>
  <si>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</si>
  <si>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</si>
  <si>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</si>
  <si>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</si>
  <si>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</si>
  <si>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</si>
  <si>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</si>
  <si>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</si>
  <si>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</si>
  <si>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</si>
  <si>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</si>
  <si>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</si>
  <si>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</si>
  <si>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</si>
  <si>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</si>
  <si>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</si>
  <si>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</si>
  <si>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</si>
  <si>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</si>
  <si>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</si>
  <si>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</si>
  <si>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</si>
  <si>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</si>
  <si>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</si>
  <si>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</si>
  <si>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</si>
  <si>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</si>
  <si>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</si>
  <si>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</si>
  <si>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</si>
  <si>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</si>
  <si>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</si>
  <si>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</si>
  <si>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</si>
  <si>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</si>
  <si>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</si>
  <si>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</si>
  <si>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</si>
  <si>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</si>
  <si>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</si>
  <si>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</si>
  <si>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</si>
  <si>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</si>
  <si>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</si>
  <si>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</si>
  <si>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</si>
  <si>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</si>
  <si>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</si>
  <si>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</si>
  <si>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</si>
  <si>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</si>
  <si>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</si>
  <si>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</si>
  <si>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</si>
  <si>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</si>
  <si>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</si>
  <si>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</si>
  <si>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</si>
  <si>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</si>
  <si>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</si>
  <si>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</si>
  <si>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</si>
  <si>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</si>
  <si>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</si>
  <si>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</si>
  <si>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</si>
  <si>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</si>
  <si>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</si>
  <si>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</si>
  <si>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</si>
  <si>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</si>
  <si>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</si>
  <si>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</si>
  <si>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</si>
  <si>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</si>
  <si>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</si>
  <si>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</si>
  <si>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</si>
  <si>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</si>
  <si>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</si>
  <si>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</si>
  <si>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</si>
  <si>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</si>
  <si>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</si>
  <si>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</si>
  <si>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</si>
  <si>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</si>
  <si>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</si>
  <si>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</si>
  <si>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</si>
  <si>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</si>
  <si>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</si>
  <si>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</si>
  <si>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</si>
  <si>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</si>
  <si>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</si>
  <si>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</si>
  <si>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</si>
  <si>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</si>
  <si>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</si>
  <si>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</si>
  <si>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</si>
  <si>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</si>
  <si>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</si>
  <si>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</si>
  <si>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</si>
  <si>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</si>
  <si>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</si>
  <si>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</si>
  <si>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</si>
  <si>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</si>
  <si>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</si>
  <si>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</si>
  <si>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</si>
  <si>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</si>
  <si>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</si>
  <si>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</si>
  <si>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</si>
  <si>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</si>
  <si>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</si>
  <si>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</si>
  <si>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</si>
  <si>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</si>
  <si>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</si>
  <si>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</si>
  <si>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</si>
  <si>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</si>
  <si>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</si>
  <si>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</si>
  <si>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</si>
  <si>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</si>
  <si>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</si>
  <si>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</si>
  <si>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</si>
  <si>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</si>
  <si>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</si>
  <si>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</si>
  <si>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</si>
  <si>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</si>
  <si>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</si>
  <si>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</si>
  <si>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</si>
  <si>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</si>
  <si>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</si>
  <si>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</si>
  <si>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</si>
  <si>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</si>
  <si>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</si>
  <si>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</si>
  <si>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</si>
  <si>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</si>
  <si>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</si>
  <si>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</si>
  <si>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</si>
  <si>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</si>
  <si>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</si>
  <si>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</si>
  <si>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</si>
  <si>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</si>
  <si>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</si>
  <si>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</si>
  <si>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</si>
  <si>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</si>
  <si>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</si>
  <si>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</si>
  <si>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</si>
  <si>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</si>
  <si>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</si>
  <si>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</si>
  <si>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</si>
  <si>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</si>
  <si>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</si>
  <si>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</si>
  <si>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</si>
  <si>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</si>
  <si>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</si>
  <si>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</si>
  <si>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</si>
  <si>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</si>
  <si>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</si>
  <si>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</si>
  <si>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</si>
  <si>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</si>
  <si>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</si>
  <si>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</si>
  <si>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</si>
  <si>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</si>
  <si>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</si>
  <si>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</si>
  <si>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</si>
  <si>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</si>
  <si>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</si>
  <si>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</si>
  <si>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</si>
  <si>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</si>
  <si>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</si>
  <si>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</si>
  <si>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</si>
  <si>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</si>
  <si>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</si>
  <si>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</si>
  <si>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</si>
  <si>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</si>
  <si>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</si>
  <si>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</si>
  <si>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</si>
  <si>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</si>
  <si>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</si>
  <si>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</si>
  <si>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</si>
  <si>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</si>
  <si>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</si>
  <si>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</si>
  <si>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</si>
  <si>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</si>
  <si>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</si>
  <si>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</si>
  <si>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</si>
  <si>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</si>
  <si>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</si>
  <si>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</si>
  <si>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</si>
  <si>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</si>
  <si>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</si>
  <si>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</si>
  <si>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</si>
  <si>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</si>
  <si>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</si>
  <si>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</si>
  <si>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</si>
  <si>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</si>
  <si>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</si>
  <si>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</si>
  <si>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</si>
  <si>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</si>
  <si>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</si>
  <si>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</si>
  <si>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</si>
  <si>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</si>
  <si>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</si>
  <si>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</si>
  <si>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</si>
  <si>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</si>
  <si>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</si>
  <si>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</si>
  <si>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</si>
  <si>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</si>
  <si>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</si>
  <si>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</si>
  <si>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</si>
  <si>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</si>
  <si>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</si>
  <si>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</si>
  <si>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</si>
  <si>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</si>
  <si>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</si>
  <si>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</si>
  <si>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</si>
  <si>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</si>
  <si>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</si>
  <si>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</si>
  <si>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</si>
  <si>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</si>
  <si>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</si>
  <si>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</si>
  <si>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</si>
  <si>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</si>
  <si>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</si>
  <si>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</si>
  <si>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</si>
  <si>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</si>
  <si>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</si>
  <si>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</si>
  <si>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</si>
  <si>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</si>
  <si>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</si>
  <si>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</si>
  <si>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</si>
  <si>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</si>
  <si>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</si>
  <si>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</si>
  <si>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</si>
  <si>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</si>
  <si>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</si>
  <si>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</si>
  <si>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</si>
  <si>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</si>
  <si>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</si>
  <si>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</si>
  <si>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</si>
  <si>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</si>
  <si>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</si>
  <si>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</si>
  <si>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</si>
  <si>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</si>
  <si>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</si>
  <si>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</si>
  <si>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</si>
  <si>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</si>
  <si>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</si>
  <si>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</si>
  <si>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</si>
  <si>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</si>
  <si>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</si>
  <si>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</si>
  <si>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</si>
  <si>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</si>
  <si>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</si>
  <si>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</si>
  <si>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</si>
  <si>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</si>
  <si>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</si>
  <si>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</si>
  <si>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</si>
  <si>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</si>
  <si>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</si>
  <si>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</si>
  <si>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</si>
  <si>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</si>
  <si>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</si>
  <si>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</si>
  <si>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</si>
  <si>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</si>
  <si>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</si>
  <si>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</si>
  <si>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</si>
  <si>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</si>
  <si>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</si>
  <si>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</si>
  <si>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</si>
  <si>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</si>
  <si>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</si>
  <si>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</si>
  <si>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</si>
  <si>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</si>
  <si>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</si>
  <si>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</si>
  <si>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</si>
  <si>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</si>
  <si>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</si>
  <si>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</si>
  <si>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</si>
  <si>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</si>
  <si>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</si>
  <si>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</si>
  <si>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</si>
  <si>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</si>
  <si>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</si>
  <si>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</si>
  <si>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</si>
  <si>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</si>
  <si>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</si>
  <si>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</si>
  <si>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</si>
  <si>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</si>
  <si>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</si>
  <si>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</si>
  <si>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</si>
  <si>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</si>
  <si>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</si>
  <si>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</si>
  <si>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</si>
  <si>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</si>
  <si>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</si>
  <si>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</si>
  <si>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</si>
  <si>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</si>
  <si>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</si>
  <si>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</si>
  <si>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</si>
  <si>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</si>
  <si>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</si>
  <si>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</si>
  <si>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</si>
  <si>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</si>
  <si>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</si>
  <si>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</si>
  <si>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</si>
  <si>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</si>
  <si>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</si>
  <si>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</si>
  <si>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</si>
  <si>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</si>
  <si>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</si>
  <si>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</si>
  <si>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</si>
  <si>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</si>
  <si>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</si>
  <si>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</si>
  <si>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</si>
  <si>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</si>
  <si>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</si>
  <si>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</si>
  <si>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</si>
  <si>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</si>
  <si>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</si>
  <si>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</si>
  <si>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</si>
  <si>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</si>
  <si>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</si>
  <si>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</si>
  <si>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</si>
  <si>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</si>
  <si>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</si>
  <si>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</si>
  <si>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</si>
  <si>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</si>
  <si>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</si>
  <si>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</si>
  <si>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</si>
  <si>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</si>
  <si>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</si>
  <si>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</si>
  <si>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</si>
  <si>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</si>
  <si>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</si>
  <si>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</si>
  <si>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</si>
  <si>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</si>
  <si>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</si>
  <si>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</si>
  <si>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</si>
  <si>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</si>
  <si>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</si>
  <si>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</si>
  <si>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</si>
  <si>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</si>
  <si>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</si>
  <si>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</si>
  <si>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</si>
  <si>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</si>
  <si>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</si>
  <si>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</si>
  <si>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</si>
  <si>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</si>
  <si>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</si>
  <si>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</si>
  <si>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</si>
  <si>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</si>
  <si>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</si>
  <si>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</si>
  <si>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</si>
  <si>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</si>
  <si>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</si>
  <si>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</si>
  <si>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</si>
  <si>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</si>
  <si>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</si>
  <si>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</si>
  <si>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</si>
  <si>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</si>
  <si>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</si>
  <si>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</si>
  <si>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</si>
  <si>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</si>
  <si>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</si>
  <si>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</si>
  <si>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</si>
  <si>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</si>
  <si>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</si>
  <si>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</si>
  <si>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</si>
  <si>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</si>
  <si>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</si>
  <si>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</si>
  <si>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</si>
  <si>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</si>
  <si>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</si>
  <si>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</si>
  <si>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</si>
  <si>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</si>
  <si>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</si>
  <si>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</si>
  <si>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</si>
  <si>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</si>
  <si>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</si>
  <si>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</si>
  <si>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</si>
  <si>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</si>
  <si>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</si>
  <si>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</si>
  <si>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</si>
  <si>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</si>
  <si>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</si>
  <si>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</si>
  <si>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</si>
  <si>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</si>
  <si>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</si>
  <si>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</si>
  <si>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</si>
  <si>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</si>
  <si>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</si>
  <si>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</si>
  <si>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</si>
  <si>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</si>
  <si>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</si>
  <si>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</si>
  <si>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</si>
  <si>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</si>
  <si>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</si>
  <si>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</si>
  <si>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</si>
  <si>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</si>
  <si>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</si>
  <si>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</si>
  <si>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</si>
  <si>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</si>
  <si>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</si>
  <si>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</si>
  <si>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</si>
  <si>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</si>
  <si>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</si>
  <si>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</si>
  <si>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</si>
  <si>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</si>
  <si>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</si>
  <si>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</si>
  <si>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</si>
  <si>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</si>
  <si>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</si>
  <si>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</si>
  <si>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</si>
  <si>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</si>
  <si>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</si>
  <si>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</si>
  <si>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</si>
  <si>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</si>
  <si>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</si>
  <si>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</si>
  <si>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</si>
  <si>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</si>
  <si>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</si>
  <si>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</si>
  <si>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</si>
  <si>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</si>
  <si>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</si>
  <si>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</si>
  <si>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</si>
  <si>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</si>
  <si>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</si>
  <si>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</si>
  <si>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</si>
  <si>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</si>
  <si>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</si>
  <si>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</si>
  <si>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</si>
  <si>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</si>
  <si>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</si>
  <si>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</si>
  <si>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</si>
  <si>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</si>
  <si>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</si>
  <si>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</si>
  <si>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</si>
  <si>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</si>
  <si>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</si>
  <si>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</si>
  <si>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</si>
  <si>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</si>
  <si>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</si>
  <si>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</si>
  <si>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</si>
  <si>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</si>
  <si>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</si>
  <si>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</si>
  <si>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</si>
  <si>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</si>
  <si>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</si>
  <si>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</si>
  <si>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</si>
  <si>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</si>
  <si>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</si>
  <si>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</si>
  <si>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</si>
  <si>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</si>
  <si>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</si>
  <si>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</si>
  <si>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</si>
  <si>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</si>
  <si>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</si>
  <si>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</si>
  <si>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</si>
  <si>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</si>
  <si>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</si>
  <si>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</si>
  <si>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</si>
  <si>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</si>
  <si>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</si>
  <si>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</si>
  <si>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</si>
  <si>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</si>
  <si>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</si>
  <si>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</si>
  <si>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</si>
  <si>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</si>
  <si>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</si>
  <si>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</si>
  <si>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</si>
  <si>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</si>
  <si>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</si>
  <si>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</si>
  <si>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</si>
  <si>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</si>
  <si>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</si>
  <si>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</si>
  <si>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</si>
  <si>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</si>
  <si>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</si>
  <si>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</si>
  <si>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</si>
  <si>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</si>
  <si>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</si>
  <si>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</si>
  <si>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</si>
  <si>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</si>
  <si>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</si>
  <si>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</si>
  <si>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</si>
  <si>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</si>
  <si>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</si>
  <si>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</si>
  <si>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</si>
  <si>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</si>
  <si>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</si>
  <si>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</si>
  <si>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</si>
  <si>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</si>
  <si>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</si>
  <si>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</si>
  <si>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</si>
  <si>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</si>
  <si>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</si>
  <si>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</si>
  <si>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</si>
  <si>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</si>
  <si>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</si>
  <si>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</si>
  <si>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</si>
  <si>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</si>
  <si>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</si>
  <si>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</si>
  <si>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</si>
  <si>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</si>
  <si>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</si>
  <si>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</si>
  <si>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</si>
  <si>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</si>
  <si>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</si>
  <si>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</si>
  <si>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</si>
  <si>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</si>
  <si>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</si>
  <si>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</si>
  <si>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</si>
  <si>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</si>
  <si>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</si>
  <si>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</si>
  <si>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</si>
  <si>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</si>
  <si>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</si>
  <si>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</si>
  <si>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</si>
  <si>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</si>
  <si>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</si>
  <si>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</si>
  <si>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</si>
  <si>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</si>
  <si>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</si>
  <si>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</si>
  <si>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</si>
  <si>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</si>
  <si>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</si>
  <si>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</si>
  <si>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</si>
  <si>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</si>
  <si>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</si>
  <si>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</si>
  <si>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</si>
  <si>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</si>
  <si>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</si>
  <si>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</si>
  <si>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</si>
  <si>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</si>
  <si>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</si>
  <si>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</si>
  <si>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</si>
  <si>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</si>
  <si>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</si>
  <si>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</si>
  <si>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</si>
  <si>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</si>
  <si>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</si>
  <si>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</si>
  <si>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</si>
  <si>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</si>
  <si>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</si>
  <si>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</si>
  <si>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</si>
  <si>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</si>
  <si>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</si>
  <si>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</si>
  <si>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</si>
  <si>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</si>
  <si>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</si>
  <si>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</si>
  <si>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</si>
  <si>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</si>
  <si>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</si>
  <si>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</si>
  <si>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</si>
  <si>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</si>
  <si>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</si>
  <si>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</si>
  <si>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</si>
  <si>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</si>
  <si>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</si>
  <si>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</si>
  <si>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</si>
  <si>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</si>
  <si>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</si>
  <si>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</si>
  <si>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</si>
  <si>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</si>
  <si>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</si>
  <si>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</si>
  <si>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</si>
  <si>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</si>
  <si>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</si>
  <si>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</si>
  <si>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</si>
  <si>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</si>
  <si>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</si>
  <si>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</si>
  <si>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</si>
  <si>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</si>
  <si>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</si>
  <si>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</si>
  <si>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</si>
  <si>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</si>
  <si>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</si>
  <si>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</si>
  <si>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</si>
  <si>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</si>
  <si>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</si>
  <si>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</si>
  <si>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</si>
  <si>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</si>
  <si>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</si>
  <si>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</si>
  <si>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</si>
  <si>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</si>
  <si>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</si>
  <si>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</si>
  <si>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</si>
  <si>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</si>
  <si>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</si>
  <si>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</si>
  <si>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</si>
  <si>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</si>
  <si>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</si>
  <si>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</si>
  <si>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</si>
  <si>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</si>
  <si>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</si>
  <si>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</si>
  <si>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</si>
  <si>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</si>
  <si>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</si>
  <si>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</si>
  <si>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</si>
  <si>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</si>
  <si>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</si>
  <si>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</si>
  <si>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</si>
  <si>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</si>
  <si>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</si>
  <si>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</si>
  <si>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</si>
  <si>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</si>
  <si>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</si>
  <si>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</si>
  <si>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</si>
  <si>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</si>
  <si>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</si>
  <si>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</si>
  <si>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</si>
  <si>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</si>
  <si>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</si>
  <si>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</si>
  <si>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</si>
  <si>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</si>
  <si>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</si>
  <si>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</si>
  <si>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</si>
  <si>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</si>
  <si>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</si>
  <si>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</si>
  <si>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</si>
  <si>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</si>
  <si>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</si>
  <si>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</si>
  <si>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</si>
  <si>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</si>
  <si>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</si>
  <si>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</si>
  <si>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</si>
  <si>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</si>
  <si>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</si>
  <si>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</si>
  <si>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</si>
  <si>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</si>
  <si>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</si>
  <si>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</si>
  <si>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</si>
  <si>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</si>
  <si>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</si>
  <si>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</si>
  <si>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</si>
  <si>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</si>
  <si>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</si>
  <si>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</si>
  <si>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</si>
  <si>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</si>
  <si>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</si>
  <si>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</si>
  <si>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</si>
  <si>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</si>
  <si>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</si>
  <si>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</si>
  <si>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</si>
  <si>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</si>
  <si>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</si>
  <si>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</si>
  <si>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</si>
  <si>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</si>
  <si>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</si>
  <si>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</si>
  <si>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</si>
  <si>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</si>
  <si>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</si>
  <si>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</si>
  <si>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</si>
  <si>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</si>
  <si>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</si>
  <si>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</si>
  <si>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</si>
  <si>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</si>
  <si>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</si>
  <si>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</si>
  <si>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</si>
  <si>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</si>
  <si>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</si>
  <si>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</si>
  <si>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</si>
  <si>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</si>
  <si>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</si>
  <si>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</si>
  <si>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</si>
  <si>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</si>
  <si>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</si>
  <si>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</si>
  <si>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</si>
  <si>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</si>
  <si>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</si>
  <si>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</si>
  <si>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</si>
  <si>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</si>
  <si>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</si>
  <si>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</si>
  <si>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</si>
  <si>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</si>
  <si>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</si>
  <si>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</si>
  <si>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</si>
  <si>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</si>
  <si>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</si>
  <si>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</si>
  <si>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</si>
  <si>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</si>
  <si>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</si>
  <si>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</si>
  <si>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</si>
  <si>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</si>
  <si>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</si>
  <si>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</si>
  <si>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</si>
  <si>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</si>
  <si>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</si>
  <si>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</si>
  <si>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</si>
  <si>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</si>
  <si>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</si>
  <si>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</si>
  <si>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</si>
  <si>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</si>
  <si>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</si>
  <si>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</si>
  <si>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</si>
  <si>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</si>
  <si>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</si>
  <si>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</si>
  <si>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</si>
  <si>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</si>
  <si>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</si>
  <si>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</si>
  <si>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</si>
  <si>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</si>
  <si>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</si>
  <si>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</si>
  <si>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</si>
  <si>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</si>
  <si>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</si>
  <si>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</si>
  <si>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</si>
  <si>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</si>
  <si>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</si>
  <si>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</si>
  <si>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</si>
  <si>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</si>
  <si>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</si>
  <si>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</si>
  <si>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</si>
  <si>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</si>
  <si>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</si>
  <si>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</si>
  <si>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</si>
  <si>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</si>
  <si>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</si>
  <si>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</si>
  <si>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</si>
  <si>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</si>
  <si>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</si>
  <si>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</si>
  <si>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</si>
  <si>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</si>
  <si>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</si>
  <si>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</si>
  <si>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</si>
  <si>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</si>
  <si>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</si>
  <si>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</si>
  <si>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</si>
  <si>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</si>
  <si>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</si>
  <si>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</si>
  <si>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</si>
  <si>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</si>
  <si>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</si>
  <si>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</si>
  <si>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</si>
  <si>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</si>
  <si>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</si>
  <si>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</si>
  <si>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</si>
  <si>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</si>
  <si>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</si>
  <si>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</si>
  <si>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</si>
  <si>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</si>
  <si>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</si>
  <si>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</si>
  <si>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</si>
  <si>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</si>
  <si>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</si>
  <si>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</si>
  <si>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</si>
  <si>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</si>
  <si>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</si>
  <si>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</si>
  <si>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</si>
  <si>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</si>
  <si>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</si>
  <si>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</si>
  <si>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</si>
  <si>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</si>
  <si>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</si>
  <si>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</si>
  <si>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</si>
  <si>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</si>
  <si>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</si>
  <si>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</si>
  <si>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</si>
  <si>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</si>
  <si>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</si>
  <si>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</si>
  <si>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</si>
  <si>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</si>
  <si>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</si>
  <si>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</si>
  <si>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</si>
  <si>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</si>
  <si>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</si>
  <si>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</si>
  <si>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</si>
  <si>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</si>
  <si>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</si>
  <si>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</si>
  <si>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</si>
  <si>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</si>
  <si>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</si>
  <si>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</si>
  <si>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</si>
  <si>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</si>
  <si>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</si>
  <si>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</si>
  <si>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</si>
  <si>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</si>
  <si>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</si>
  <si>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</si>
  <si>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</si>
  <si>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</si>
  <si>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</si>
  <si>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</si>
  <si>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</si>
  <si>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</si>
  <si>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</si>
  <si>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</si>
  <si>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</si>
  <si>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</si>
  <si>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</si>
  <si>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</si>
  <si>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</si>
  <si>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</si>
  <si>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</si>
  <si>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</si>
  <si>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</si>
  <si>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</si>
  <si>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</si>
  <si>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</si>
  <si>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</si>
  <si>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</si>
  <si>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</si>
  <si>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</si>
  <si>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</si>
  <si>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</si>
  <si>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</si>
  <si>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</si>
  <si>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</si>
  <si>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</si>
  <si>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</si>
  <si>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</si>
  <si>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</si>
  <si>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</si>
  <si>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</si>
  <si>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</si>
  <si>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</si>
  <si>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</si>
  <si>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</si>
  <si>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</si>
  <si>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</si>
  <si>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</si>
  <si>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</si>
  <si>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</si>
  <si>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</si>
  <si>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</si>
  <si>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</si>
  <si>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</si>
  <si>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</si>
  <si>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</si>
  <si>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</si>
  <si>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</si>
  <si>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</si>
  <si>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</si>
  <si>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</si>
  <si>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</si>
  <si>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</si>
  <si>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</si>
  <si>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</si>
  <si>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</si>
  <si>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</si>
  <si>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</si>
  <si>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</si>
  <si>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</si>
  <si>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</si>
  <si>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</si>
  <si>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</si>
  <si>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</si>
  <si>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</si>
  <si>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</si>
  <si>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</si>
  <si>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</si>
  <si>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</si>
  <si>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</si>
  <si>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</si>
  <si>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</si>
  <si>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</si>
  <si>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</si>
  <si>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</si>
  <si>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</si>
  <si>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</si>
  <si>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</si>
  <si>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</si>
  <si>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</si>
  <si>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</si>
  <si>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</si>
  <si>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</si>
  <si>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</si>
  <si>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</si>
  <si>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</si>
  <si>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</si>
  <si>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</si>
  <si>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</si>
  <si>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</si>
  <si>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</si>
  <si>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</si>
  <si>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</si>
  <si>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</si>
  <si>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</si>
  <si>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</si>
  <si>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</si>
  <si>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</si>
  <si>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</si>
  <si>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</si>
  <si>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</si>
  <si>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</si>
  <si>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</si>
  <si>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</si>
  <si>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</si>
  <si>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</si>
  <si>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</si>
  <si>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</si>
  <si>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</si>
  <si>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</si>
  <si>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</si>
  <si>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</si>
  <si>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</si>
  <si>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</si>
  <si>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</si>
  <si>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</si>
  <si>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</si>
  <si>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</si>
  <si>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</si>
  <si>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</si>
  <si>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</si>
  <si>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</si>
  <si>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</si>
  <si>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</si>
  <si>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</si>
  <si>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</si>
  <si>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</si>
  <si>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</si>
  <si>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</si>
  <si>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</si>
  <si>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</si>
  <si>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</si>
  <si>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</si>
  <si>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</si>
  <si>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</si>
  <si>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</si>
  <si>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</si>
  <si>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</si>
  <si>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</si>
  <si>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</si>
  <si>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</si>
  <si>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</si>
  <si>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</si>
  <si>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</si>
  <si>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</si>
  <si>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</si>
  <si>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</si>
  <si>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</si>
  <si>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</si>
  <si>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</si>
  <si>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</si>
  <si>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</si>
  <si>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</si>
  <si>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</si>
  <si>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</si>
  <si>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</si>
  <si>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</si>
  <si>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</si>
  <si>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</si>
  <si>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</si>
  <si>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</si>
  <si>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</si>
  <si>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</si>
  <si>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</si>
  <si>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</si>
  <si>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</si>
  <si>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</si>
  <si>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</si>
  <si>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</si>
  <si>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</si>
  <si>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</si>
  <si>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</si>
  <si>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</si>
  <si>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</si>
  <si>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</si>
  <si>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</si>
  <si>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</si>
  <si>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</si>
  <si>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</si>
  <si>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</si>
  <si>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</si>
  <si>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</si>
  <si>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</si>
  <si>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</si>
  <si>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</si>
  <si>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</si>
  <si>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</si>
  <si>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</si>
  <si>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</si>
  <si>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</si>
  <si>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</si>
  <si>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</si>
  <si>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</si>
  <si>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</si>
  <si>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</si>
  <si>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</si>
  <si>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</si>
  <si>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</si>
  <si>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</si>
  <si>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</si>
  <si>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</si>
  <si>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</si>
  <si>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</si>
  <si>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</si>
  <si>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</si>
  <si>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</si>
  <si>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</si>
  <si>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</si>
  <si>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</si>
  <si>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</si>
  <si>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</si>
  <si>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</si>
  <si>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</si>
  <si>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</si>
  <si>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</si>
  <si>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</si>
  <si>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</si>
  <si>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</si>
  <si>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</si>
  <si>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</si>
  <si>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</si>
  <si>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</si>
  <si>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</si>
  <si>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</si>
  <si>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</si>
  <si>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</si>
  <si>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</si>
  <si>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</si>
  <si>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</si>
  <si>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</si>
  <si>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</si>
  <si>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</si>
  <si>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</si>
  <si>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</si>
  <si>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</si>
  <si>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</si>
  <si>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</si>
  <si>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</si>
  <si>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</si>
  <si>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</si>
  <si>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</si>
  <si>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</si>
  <si>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</si>
  <si>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</si>
  <si>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</si>
  <si>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</si>
  <si>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</si>
  <si>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</si>
  <si>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</si>
  <si>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</si>
  <si>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</si>
  <si>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</si>
  <si>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</si>
  <si>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</si>
  <si>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</si>
  <si>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</si>
  <si>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</si>
  <si>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</si>
  <si>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</si>
  <si>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</si>
  <si>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</si>
  <si>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</si>
  <si>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</si>
  <si>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</si>
  <si>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</si>
  <si>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</si>
  <si>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</si>
  <si>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</si>
  <si>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</si>
  <si>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</si>
  <si>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</si>
  <si>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</si>
  <si>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</si>
  <si>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</si>
  <si>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</si>
  <si>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</si>
  <si>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</si>
  <si>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</si>
  <si>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</si>
  <si>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</si>
  <si>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</si>
  <si>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</si>
  <si>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</si>
  <si>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</si>
  <si>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</si>
  <si>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</si>
  <si>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</si>
  <si>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</si>
  <si>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</si>
  <si>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</si>
  <si>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</si>
  <si>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</si>
  <si>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</si>
  <si>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</si>
  <si>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</si>
  <si>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</si>
  <si>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</si>
  <si>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</si>
  <si>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</si>
  <si>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</si>
  <si>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</si>
  <si>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</si>
  <si>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</si>
  <si>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</si>
  <si>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</si>
  <si>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</si>
  <si>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</si>
  <si>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</si>
  <si>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</si>
  <si>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</si>
  <si>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</si>
  <si>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</si>
  <si>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</si>
  <si>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</si>
  <si>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</si>
  <si>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</si>
  <si>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</si>
  <si>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</si>
  <si>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</si>
  <si>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</si>
  <si>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</si>
  <si>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</si>
  <si>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</si>
  <si>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</si>
  <si>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</si>
  <si>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</si>
  <si>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</si>
  <si>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</si>
  <si>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</si>
  <si>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</si>
  <si>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</si>
  <si>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</si>
  <si>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</si>
  <si>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</si>
  <si>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</si>
  <si>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</si>
  <si>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</si>
  <si>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</si>
  <si>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</si>
  <si>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</si>
  <si>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</si>
  <si>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</si>
  <si>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</si>
  <si>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</si>
  <si>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</si>
  <si>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</si>
  <si>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</si>
  <si>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</si>
  <si>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</si>
  <si>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</si>
  <si>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</si>
  <si>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</si>
  <si>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</si>
  <si>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</si>
  <si>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</si>
  <si>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</si>
  <si>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</si>
  <si>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</si>
  <si>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</si>
  <si>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</si>
  <si>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</si>
  <si>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</si>
  <si>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</si>
  <si>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</si>
  <si>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</si>
  <si>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</si>
  <si>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</si>
  <si>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</si>
  <si>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</si>
  <si>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</si>
  <si>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</si>
  <si>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</si>
  <si>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</si>
  <si>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</si>
  <si>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</si>
  <si>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</si>
  <si>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</si>
  <si>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</si>
  <si>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</si>
  <si>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</si>
  <si>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</si>
  <si>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</si>
  <si>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</si>
  <si>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</si>
  <si>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</si>
  <si>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</si>
  <si>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</si>
  <si>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</si>
  <si>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</si>
  <si>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</si>
  <si>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</si>
  <si>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</si>
  <si>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</si>
  <si>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</si>
  <si>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</si>
  <si>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</si>
  <si>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</si>
  <si>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</si>
  <si>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</si>
  <si>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</si>
  <si>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</si>
  <si>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</si>
  <si>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</si>
  <si>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</si>
  <si>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</si>
  <si>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</si>
  <si>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</si>
  <si>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</si>
  <si>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</si>
  <si>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</si>
  <si>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</si>
  <si>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</si>
  <si>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</si>
  <si>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</si>
  <si>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</si>
  <si>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</si>
  <si>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</si>
  <si>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</si>
  <si>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</si>
  <si>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</si>
  <si>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</si>
  <si>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</si>
  <si>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</si>
  <si>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</si>
  <si>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</si>
  <si>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</si>
  <si>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</si>
  <si>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</si>
  <si>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</si>
  <si>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</si>
  <si>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</si>
  <si>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</si>
  <si>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</si>
  <si>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</si>
  <si>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</si>
  <si>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</si>
  <si>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</si>
  <si>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</si>
  <si>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</si>
  <si>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</si>
  <si>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</si>
  <si>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</si>
  <si>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</si>
  <si>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</si>
  <si>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</si>
  <si>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</si>
  <si>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</si>
  <si>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</si>
  <si>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</si>
  <si>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</si>
  <si>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</si>
  <si>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</si>
  <si>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</si>
  <si>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</si>
  <si>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</si>
  <si>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</si>
  <si>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</si>
  <si>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</si>
  <si>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</si>
  <si>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</si>
  <si>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</si>
  <si>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</si>
  <si>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</si>
  <si>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</si>
  <si>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</si>
  <si>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</si>
  <si>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</si>
  <si>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</si>
  <si>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</si>
  <si>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</si>
  <si>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</si>
  <si>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</si>
  <si>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</si>
  <si>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</si>
  <si>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</si>
  <si>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</si>
  <si>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</si>
  <si>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</si>
  <si>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</si>
  <si>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</si>
  <si>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</si>
  <si>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</si>
  <si>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</si>
  <si>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</si>
  <si>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</si>
  <si>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</si>
  <si>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</si>
  <si>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</si>
  <si>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</si>
  <si>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</si>
  <si>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</si>
  <si>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</si>
  <si>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</si>
  <si>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</si>
  <si>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</si>
  <si>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</si>
  <si>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</si>
  <si>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</si>
  <si>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</si>
  <si>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</si>
  <si>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</si>
  <si>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</si>
  <si>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</si>
  <si>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</si>
  <si>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</si>
  <si>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</si>
  <si>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</si>
  <si>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</si>
  <si>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</si>
  <si>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</si>
  <si>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</si>
  <si>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</si>
  <si>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</si>
  <si>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</si>
  <si>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</si>
  <si>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</si>
  <si>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</si>
  <si>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</si>
  <si>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</si>
  <si>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</si>
  <si>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</si>
  <si>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</si>
  <si>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</si>
  <si>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</si>
  <si>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</si>
  <si>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</si>
  <si>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</si>
  <si>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</si>
  <si>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</si>
  <si>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</si>
  <si>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</si>
  <si>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</si>
  <si>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</si>
  <si>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</si>
  <si>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</si>
  <si>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</si>
  <si>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</si>
  <si>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</si>
  <si>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</si>
  <si>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</si>
  <si>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</si>
  <si>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</si>
  <si>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</si>
  <si>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</si>
  <si>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</si>
  <si>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</si>
  <si>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</si>
  <si>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</si>
  <si>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</si>
  <si>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</si>
  <si>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</si>
  <si>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</si>
  <si>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</si>
  <si>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</si>
  <si>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</si>
  <si>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</si>
  <si>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</si>
  <si>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</si>
  <si>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</si>
  <si>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</si>
  <si>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</si>
  <si>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</si>
  <si>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</si>
  <si>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</si>
  <si>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</si>
  <si>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</si>
  <si>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</si>
  <si>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</si>
  <si>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</si>
  <si>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</si>
  <si>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</si>
  <si>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</si>
  <si>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</si>
  <si>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</si>
  <si>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</si>
  <si>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</si>
  <si>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</si>
  <si>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</si>
  <si>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</si>
  <si>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</si>
  <si>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</si>
  <si>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</si>
  <si>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</si>
  <si>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</si>
  <si>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</si>
  <si>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</si>
  <si>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</si>
  <si>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</si>
  <si>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</si>
  <si>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</si>
  <si>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</si>
  <si>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</si>
  <si>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</si>
  <si>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</si>
  <si>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</si>
  <si>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</si>
  <si>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</si>
  <si>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</si>
  <si>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</si>
  <si>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</si>
  <si>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</si>
  <si>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</si>
  <si>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</si>
  <si>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</si>
  <si>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</si>
  <si>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</si>
  <si>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</si>
  <si>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</si>
  <si>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</si>
  <si>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</si>
  <si>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</si>
  <si>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</si>
  <si>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</si>
  <si>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</si>
  <si>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</si>
  <si>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</si>
  <si>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</si>
  <si>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</si>
  <si>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</si>
  <si>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</si>
  <si>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</si>
  <si>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</si>
  <si>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</si>
  <si>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</si>
  <si>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</si>
  <si>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</si>
  <si>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</si>
  <si>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</si>
  <si>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</si>
  <si>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</si>
  <si>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</si>
  <si>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</si>
  <si>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</si>
  <si>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</si>
  <si>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</si>
  <si>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</si>
  <si>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</si>
  <si>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</si>
  <si>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</si>
  <si>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</si>
  <si>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</si>
  <si>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</si>
  <si>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</si>
  <si>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</si>
  <si>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</si>
  <si>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</si>
  <si>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</si>
  <si>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</si>
  <si>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</si>
  <si>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</si>
  <si>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</si>
  <si>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</si>
  <si>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</si>
  <si>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</si>
  <si>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</si>
  <si>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</si>
  <si>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</si>
  <si>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</si>
  <si>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</si>
  <si>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</si>
  <si>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</si>
  <si>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</si>
  <si>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</si>
  <si>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</si>
  <si>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</si>
  <si>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</si>
  <si>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</si>
  <si>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</si>
  <si>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</si>
  <si>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</si>
  <si>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</si>
  <si>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</si>
  <si>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</si>
  <si>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</si>
  <si>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</si>
  <si>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</si>
  <si>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</si>
  <si>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</si>
  <si>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</si>
  <si>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</si>
  <si>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</si>
  <si>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</si>
  <si>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</si>
  <si>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</si>
  <si>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</si>
  <si>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</si>
  <si>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</si>
  <si>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</si>
  <si>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</si>
  <si>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</si>
  <si>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</si>
  <si>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</si>
  <si>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</si>
  <si>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</si>
  <si>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</si>
  <si>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</si>
  <si>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</si>
  <si>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</si>
  <si>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</si>
  <si>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</si>
  <si>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</si>
  <si>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</si>
  <si>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</si>
  <si>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</si>
  <si>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</si>
  <si>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</si>
  <si>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</si>
  <si>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</si>
  <si>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</si>
  <si>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</si>
  <si>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</si>
  <si>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</si>
  <si>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</si>
  <si>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</si>
  <si>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</si>
  <si>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</si>
  <si>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</si>
  <si>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</si>
  <si>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</si>
  <si>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</si>
  <si>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</si>
  <si>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</si>
  <si>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</si>
  <si>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</si>
  <si>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</si>
  <si>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</si>
  <si>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</si>
  <si>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</si>
  <si>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</si>
  <si>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</si>
  <si>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</si>
  <si>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</si>
  <si>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</si>
  <si>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</si>
  <si>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</si>
  <si>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</si>
  <si>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</si>
  <si>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</si>
  <si>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</si>
  <si>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</si>
  <si>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</si>
  <si>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</si>
  <si>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</si>
  <si>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</si>
  <si>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</si>
  <si>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</si>
  <si>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</si>
  <si>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</si>
  <si>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</si>
  <si>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</si>
  <si>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</si>
  <si>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</si>
  <si>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</si>
  <si>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</si>
  <si>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</si>
  <si>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</si>
  <si>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</si>
  <si>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</si>
  <si>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</si>
  <si>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</si>
  <si>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</si>
  <si>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</si>
  <si>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</si>
  <si>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</si>
  <si>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</si>
  <si>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</si>
  <si>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</si>
  <si>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</si>
  <si>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</si>
  <si>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</si>
  <si>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</si>
  <si>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</si>
  <si>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</si>
  <si>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</si>
  <si>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</si>
  <si>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</si>
  <si>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</si>
  <si>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</si>
  <si>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</si>
  <si>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</si>
  <si>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</si>
  <si>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</si>
  <si>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</si>
  <si>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</si>
  <si>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</si>
  <si>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</si>
  <si>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</si>
  <si>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</si>
  <si>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</si>
  <si>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</si>
  <si>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</si>
  <si>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</si>
  <si>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</si>
  <si>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</si>
  <si>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</si>
  <si>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</si>
  <si>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</si>
  <si>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</si>
  <si>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</si>
  <si>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</si>
  <si>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</si>
  <si>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</si>
  <si>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</si>
  <si>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</si>
  <si>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</si>
  <si>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</si>
  <si>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</si>
  <si>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</si>
  <si>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</si>
  <si>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</si>
  <si>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</si>
  <si>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</si>
  <si>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</si>
  <si>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</si>
  <si>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</si>
  <si>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</si>
  <si>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</si>
  <si>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</si>
  <si>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</si>
  <si>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</si>
  <si>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</si>
  <si>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</si>
  <si>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</si>
  <si>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</si>
  <si>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</si>
  <si>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</si>
  <si>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</si>
  <si>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</si>
  <si>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</si>
  <si>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</si>
  <si>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</si>
  <si>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</si>
  <si>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</si>
  <si>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</si>
  <si>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</si>
  <si>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</si>
  <si>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</si>
  <si>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</si>
  <si>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</si>
  <si>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</si>
  <si>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</si>
  <si>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</si>
  <si>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</si>
  <si>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</si>
  <si>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</si>
  <si>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</si>
  <si>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</si>
  <si>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</si>
  <si>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</si>
  <si>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</si>
  <si>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</si>
  <si>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</si>
  <si>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</si>
  <si>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</si>
  <si>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</si>
  <si>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</si>
  <si>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</si>
  <si>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</si>
  <si>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</si>
  <si>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</si>
  <si>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</si>
  <si>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</si>
  <si>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</si>
  <si>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</si>
  <si>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</si>
  <si>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</si>
  <si>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</si>
  <si>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</si>
  <si>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</si>
  <si>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</si>
  <si>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</si>
  <si>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</si>
  <si>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</si>
  <si>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</si>
  <si>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</si>
  <si>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</si>
  <si>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</si>
  <si>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</si>
  <si>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</si>
  <si>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</si>
  <si>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</si>
  <si>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</si>
  <si>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</si>
  <si>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</si>
  <si>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</si>
  <si>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</si>
  <si>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</si>
  <si>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</si>
  <si>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</si>
  <si>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</si>
  <si>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</si>
  <si>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</si>
  <si>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</si>
  <si>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</si>
  <si>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</si>
  <si>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</si>
  <si>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</si>
  <si>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</si>
  <si>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</si>
  <si>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</si>
  <si>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</si>
  <si>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</si>
  <si>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</si>
  <si>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</si>
  <si>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</si>
  <si>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</si>
  <si>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</si>
  <si>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</si>
  <si>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</si>
  <si>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</si>
  <si>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</si>
  <si>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</si>
  <si>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</si>
  <si>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</si>
  <si>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</si>
  <si>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</si>
  <si>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</si>
  <si>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</si>
  <si>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</si>
  <si>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</si>
  <si>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</si>
  <si>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</si>
  <si>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</si>
  <si>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</si>
  <si>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</si>
  <si>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</si>
  <si>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</si>
  <si>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</si>
  <si>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</si>
  <si>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</si>
  <si>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</si>
  <si>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</si>
  <si>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</si>
  <si>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</si>
  <si>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</si>
  <si>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</si>
  <si>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</si>
  <si>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</si>
  <si>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</si>
  <si>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</si>
  <si>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</si>
  <si>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</si>
  <si>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</si>
  <si>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</si>
  <si>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</si>
  <si>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</si>
  <si>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</si>
  <si>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</si>
  <si>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</si>
  <si>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</si>
  <si>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</si>
  <si>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</si>
  <si>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</si>
  <si>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</si>
  <si>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</si>
  <si>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</si>
  <si>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</si>
  <si>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</si>
  <si>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</si>
  <si>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</si>
  <si>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</si>
  <si>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</si>
  <si>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</si>
  <si>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</si>
  <si>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</si>
  <si>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</si>
  <si>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</si>
  <si>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</si>
  <si>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</si>
  <si>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</si>
  <si>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</si>
  <si>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</si>
  <si>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</si>
  <si>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</si>
  <si>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</si>
  <si>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</si>
  <si>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</si>
  <si>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</si>
  <si>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</si>
  <si>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</si>
  <si>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</si>
  <si>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</si>
  <si>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</si>
  <si>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</si>
  <si>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</si>
  <si>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</si>
  <si>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</si>
  <si>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</si>
  <si>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</si>
  <si>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</si>
  <si>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</si>
  <si>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</si>
  <si>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</si>
  <si>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</si>
  <si>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</si>
  <si>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</si>
  <si>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</si>
  <si>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</si>
  <si>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</si>
  <si>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</si>
  <si>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</si>
  <si>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</si>
  <si>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</si>
  <si>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</si>
  <si>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</si>
  <si>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</si>
  <si>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</si>
  <si>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</si>
  <si>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</si>
  <si>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</si>
  <si>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</si>
  <si>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</si>
  <si>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</si>
  <si>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</si>
  <si>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</si>
  <si>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</si>
  <si>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</si>
  <si>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</si>
  <si>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</si>
  <si>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</si>
  <si>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</si>
  <si>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</si>
  <si>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</si>
  <si>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</si>
  <si>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</si>
  <si>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</si>
  <si>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</si>
  <si>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</si>
  <si>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</si>
  <si>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</si>
  <si>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</si>
  <si>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</si>
  <si>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</si>
  <si>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</si>
  <si>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</si>
  <si>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</si>
  <si>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</si>
  <si>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</si>
  <si>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</si>
  <si>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</si>
  <si>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</si>
  <si>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</si>
  <si>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</si>
  <si>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</si>
  <si>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</si>
  <si>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</si>
  <si>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</si>
  <si>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</si>
  <si>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</si>
  <si>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</si>
  <si>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</si>
  <si>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</si>
  <si>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</si>
  <si>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</si>
  <si>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</si>
  <si>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</si>
  <si>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</si>
  <si>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</si>
  <si>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</si>
  <si>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</si>
  <si>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</si>
  <si>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</si>
  <si>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</si>
  <si>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</si>
  <si>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</si>
  <si>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</si>
  <si>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</si>
  <si>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</si>
  <si>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</si>
  <si>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</si>
  <si>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</si>
  <si>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</si>
  <si>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</si>
  <si>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</si>
  <si>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</si>
  <si>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</si>
  <si>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</si>
  <si>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</si>
  <si>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</si>
  <si>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</si>
  <si>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</si>
  <si>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</si>
  <si>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</si>
  <si>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</si>
  <si>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</si>
  <si>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</si>
  <si>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</si>
  <si>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</si>
  <si>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</si>
  <si>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</si>
  <si>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</si>
  <si>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</si>
  <si>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</si>
  <si>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</si>
  <si>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</si>
  <si>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</si>
  <si>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</si>
  <si>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</si>
  <si>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</si>
  <si>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</si>
  <si>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</si>
  <si>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</si>
  <si>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</si>
  <si>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</si>
  <si>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</si>
  <si>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</si>
  <si>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</si>
  <si>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</si>
  <si>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</si>
  <si>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</si>
  <si>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</si>
  <si>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</si>
  <si>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</si>
  <si>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</si>
  <si>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</si>
  <si>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</si>
  <si>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</si>
  <si>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</si>
  <si>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</si>
  <si>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</si>
  <si>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</si>
  <si>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</si>
  <si>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</si>
  <si>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</si>
  <si>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</si>
  <si>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</si>
  <si>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</si>
  <si>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</si>
  <si>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</si>
  <si>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</si>
  <si>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</si>
  <si>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</si>
  <si>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</si>
  <si>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</si>
  <si>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</si>
  <si>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</si>
  <si>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</si>
  <si>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</si>
  <si>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</si>
  <si>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</si>
  <si>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</si>
  <si>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</si>
  <si>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</si>
  <si>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</si>
  <si>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</si>
  <si>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</si>
  <si>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</si>
  <si>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</si>
  <si>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</si>
  <si>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</si>
  <si>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</si>
  <si>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</si>
  <si>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</si>
  <si>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</si>
  <si>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</si>
  <si>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</si>
  <si>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</si>
  <si>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</si>
  <si>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</si>
  <si>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</si>
  <si>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</si>
  <si>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</si>
  <si>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</si>
  <si>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</si>
  <si>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</si>
  <si>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</si>
  <si>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</si>
  <si>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</si>
  <si>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</si>
  <si>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</si>
  <si>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</si>
  <si>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</si>
  <si>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</si>
  <si>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</si>
  <si>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</si>
  <si>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</si>
  <si>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</si>
  <si>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</si>
  <si>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</si>
  <si>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</si>
  <si>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</si>
  <si>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</si>
  <si>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</si>
  <si>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</si>
  <si>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</si>
  <si>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</si>
  <si>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</si>
  <si>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</si>
  <si>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</si>
  <si>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</si>
  <si>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</si>
  <si>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</si>
  <si>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</si>
  <si>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</si>
  <si>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</si>
  <si>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</si>
  <si>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</si>
  <si>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</si>
  <si>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</si>
  <si>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</si>
  <si>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</si>
  <si>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</si>
  <si>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</si>
  <si>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</si>
  <si>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</si>
  <si>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</si>
  <si>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</si>
  <si>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</si>
  <si>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</si>
  <si>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</si>
  <si>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</si>
  <si>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</si>
  <si>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</si>
  <si>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</si>
  <si>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</si>
  <si>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</si>
  <si>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</si>
  <si>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</si>
  <si>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</si>
  <si>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</si>
  <si>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</si>
  <si>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</si>
  <si>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</si>
  <si>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</si>
  <si>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</si>
  <si>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</si>
  <si>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</si>
  <si>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</si>
  <si>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</si>
  <si>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</si>
  <si>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</si>
  <si>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</si>
  <si>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</si>
  <si>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</si>
  <si>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</si>
  <si>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</si>
  <si>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</si>
  <si>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</si>
  <si>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</si>
  <si>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</si>
  <si>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</si>
  <si>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</si>
  <si>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</si>
  <si>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</si>
  <si>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</si>
  <si>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</si>
  <si>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</si>
  <si>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</si>
  <si>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</si>
  <si>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</si>
  <si>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</si>
  <si>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</si>
  <si>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</si>
  <si>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</si>
  <si>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</si>
  <si>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</si>
  <si>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</si>
  <si>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</si>
  <si>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</si>
  <si>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</si>
  <si>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</si>
  <si>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</si>
  <si>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</si>
  <si>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</si>
  <si>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</si>
  <si>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</si>
  <si>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</si>
  <si>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</si>
  <si>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</si>
  <si>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</si>
  <si>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</si>
  <si>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</si>
  <si>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</si>
  <si>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</si>
  <si>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</si>
  <si>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</si>
  <si>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</si>
  <si>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</si>
  <si>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</si>
  <si>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</si>
  <si>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</si>
  <si>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</si>
  <si>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</si>
  <si>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</si>
  <si>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</si>
  <si>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</si>
  <si>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</si>
  <si>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</si>
  <si>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</si>
  <si>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</si>
  <si>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</si>
  <si>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</si>
  <si>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</si>
  <si>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</si>
  <si>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</si>
  <si>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</si>
  <si>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</si>
  <si>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</si>
  <si>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</si>
  <si>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</si>
  <si>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</si>
  <si>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</si>
  <si>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</si>
  <si>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</si>
  <si>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</si>
  <si>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</si>
  <si>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</si>
  <si>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</si>
  <si>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</si>
  <si>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</si>
  <si>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</si>
  <si>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</si>
  <si>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</si>
  <si>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</si>
  <si>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</si>
  <si>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</si>
  <si>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</si>
  <si>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</si>
  <si>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</si>
  <si>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</si>
  <si>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</si>
  <si>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</si>
  <si>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</si>
  <si>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</si>
  <si>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</si>
  <si>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</si>
  <si>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</si>
  <si>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</si>
  <si>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</si>
  <si>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</si>
  <si>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</si>
  <si>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</si>
  <si>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</si>
  <si>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</si>
  <si>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</si>
  <si>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</si>
  <si>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</si>
  <si>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</si>
  <si>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</si>
  <si>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</si>
  <si>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</si>
  <si>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</si>
  <si>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</si>
  <si>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</si>
  <si>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</si>
  <si>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</si>
  <si>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</si>
  <si>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</si>
  <si>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</si>
  <si>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</si>
  <si>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</si>
  <si>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</si>
  <si>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</si>
  <si>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</si>
  <si>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</si>
  <si>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</si>
  <si>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</si>
  <si>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</si>
  <si>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</si>
  <si>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</si>
  <si>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</si>
  <si>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</si>
  <si>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</si>
  <si>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</si>
  <si>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</si>
  <si>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</si>
  <si>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</si>
  <si>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</si>
  <si>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</si>
  <si>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</si>
  <si>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</si>
  <si>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</si>
  <si>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</si>
  <si>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</si>
  <si>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</si>
  <si>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</si>
  <si>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</si>
  <si>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</si>
  <si>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</si>
  <si>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</si>
  <si>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</si>
  <si>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</si>
  <si>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</si>
  <si>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</si>
  <si>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</si>
  <si>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</si>
  <si>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</si>
  <si>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</si>
  <si>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</si>
  <si>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</si>
  <si>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</si>
  <si>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</si>
  <si>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</si>
  <si>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</si>
  <si>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</si>
  <si>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</si>
  <si>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</si>
  <si>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</si>
  <si>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</si>
  <si>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</si>
  <si>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</si>
  <si>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</si>
  <si>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</si>
  <si>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</si>
  <si>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</si>
  <si>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</si>
  <si>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</si>
  <si>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</si>
  <si>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</si>
  <si>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</si>
  <si>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</si>
  <si>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</si>
  <si>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</si>
  <si>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</si>
  <si>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</si>
  <si>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</si>
  <si>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</si>
  <si>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</si>
  <si>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</si>
  <si>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</si>
  <si>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</si>
  <si>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</si>
  <si>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</si>
  <si>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</si>
  <si>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</si>
  <si>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</si>
  <si>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</si>
  <si>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</si>
  <si>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</si>
  <si>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</si>
  <si>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</si>
  <si>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</si>
  <si>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</si>
  <si>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</si>
  <si>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</si>
  <si>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</si>
  <si>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</si>
  <si>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</si>
  <si>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</si>
  <si>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</si>
  <si>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</si>
  <si>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</si>
  <si>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</si>
  <si>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</si>
  <si>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</si>
  <si>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</si>
  <si>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</si>
  <si>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</si>
  <si>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</si>
  <si>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</si>
  <si>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</si>
  <si>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</si>
  <si>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</si>
  <si>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</si>
  <si>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</si>
  <si>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</si>
  <si>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</si>
  <si>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</si>
  <si>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</si>
  <si>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</si>
  <si>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</si>
  <si>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</si>
  <si>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</si>
  <si>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</si>
  <si>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</si>
  <si>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</si>
  <si>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</si>
  <si>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</si>
  <si>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</si>
  <si>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</si>
  <si>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</si>
  <si>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</si>
  <si>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</si>
  <si>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</si>
  <si>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</si>
  <si>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</si>
  <si>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</si>
  <si>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</si>
  <si>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</si>
  <si>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</si>
  <si>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</si>
  <si>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</si>
  <si>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</si>
  <si>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</si>
  <si>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</si>
  <si>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</si>
  <si>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</si>
  <si>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</si>
  <si>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</si>
  <si>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</si>
  <si>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</si>
  <si>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</si>
  <si>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</si>
  <si>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</si>
  <si>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</si>
  <si>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</si>
  <si>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</si>
  <si>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</si>
  <si>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</si>
  <si>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</si>
  <si>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</si>
  <si>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</si>
  <si>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</si>
  <si>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</si>
  <si>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</si>
  <si>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</si>
  <si>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</si>
  <si>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</si>
  <si>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</si>
  <si>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</si>
  <si>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</si>
  <si>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</si>
  <si>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</si>
  <si>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</si>
  <si>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</si>
  <si>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</si>
  <si>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</si>
  <si>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</si>
  <si>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</si>
  <si>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</si>
  <si>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</si>
  <si>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</si>
  <si>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</si>
  <si>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</si>
  <si>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</si>
  <si>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</si>
  <si>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</si>
  <si>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</si>
  <si>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</si>
  <si>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</si>
  <si>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</si>
  <si>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</si>
  <si>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</si>
  <si>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</si>
  <si>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</si>
  <si>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</si>
  <si>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</si>
  <si>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</si>
  <si>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</si>
  <si>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</si>
  <si>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</si>
  <si>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</si>
  <si>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</si>
  <si>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</si>
  <si>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</si>
  <si>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</si>
  <si>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</si>
  <si>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</si>
  <si>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</si>
  <si>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</si>
  <si>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</si>
  <si>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</si>
  <si>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</si>
  <si>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</si>
  <si>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</si>
  <si>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</si>
  <si>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</si>
  <si>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</si>
  <si>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</si>
  <si>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</si>
  <si>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</si>
  <si>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</si>
  <si>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</si>
  <si>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</si>
  <si>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</si>
  <si>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</si>
  <si>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</si>
  <si>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</si>
  <si>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</si>
  <si>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</si>
  <si>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</si>
  <si>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</si>
  <si>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</si>
  <si>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</si>
  <si>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</si>
  <si>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</si>
  <si>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</si>
  <si>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</si>
  <si>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</si>
  <si>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</si>
  <si>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</si>
  <si>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</si>
  <si>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</si>
  <si>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</si>
  <si>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</si>
  <si>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</si>
  <si>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</si>
  <si>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</si>
  <si>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</si>
  <si>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</si>
  <si>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</si>
  <si>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</si>
  <si>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</si>
  <si>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</si>
  <si>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</si>
  <si>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</si>
  <si>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</si>
  <si>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</si>
  <si>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</si>
  <si>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</si>
  <si>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</si>
  <si>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</si>
  <si>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</si>
  <si>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</si>
  <si>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</si>
  <si>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</si>
  <si>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</si>
  <si>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</si>
  <si>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</si>
  <si>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</si>
  <si>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</si>
  <si>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</si>
  <si>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</si>
  <si>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</si>
  <si>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</si>
  <si>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</si>
  <si>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</si>
  <si>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</si>
  <si>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</si>
  <si>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</si>
  <si>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</si>
  <si>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</si>
  <si>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</si>
  <si>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</si>
  <si>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</si>
  <si>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</si>
  <si>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</si>
  <si>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</si>
  <si>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</si>
  <si>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</si>
  <si>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</si>
  <si>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</si>
  <si>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</si>
  <si>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</si>
  <si>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</si>
  <si>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</si>
  <si>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</si>
  <si>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</si>
  <si>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</si>
  <si>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</si>
  <si>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</si>
  <si>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</si>
  <si>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</si>
  <si>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</si>
  <si>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</si>
  <si>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</si>
  <si>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</si>
  <si>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</si>
  <si>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</si>
  <si>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</si>
  <si>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</si>
  <si>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</si>
  <si>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</si>
  <si>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</si>
  <si>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</si>
  <si>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</si>
  <si>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</si>
  <si>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</si>
  <si>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</si>
  <si>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</si>
  <si>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</si>
  <si>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</si>
  <si>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</si>
  <si>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</si>
  <si>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</si>
  <si>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</si>
  <si>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</si>
  <si>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</si>
  <si>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</si>
  <si>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</si>
  <si>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</si>
  <si>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</si>
  <si>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</si>
  <si>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</si>
  <si>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</si>
  <si>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</si>
  <si>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</si>
  <si>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</si>
  <si>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</si>
  <si>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</si>
  <si>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</si>
  <si>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</si>
  <si>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</si>
  <si>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</si>
  <si>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</si>
  <si>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</si>
  <si>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</si>
  <si>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</si>
  <si>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</si>
  <si>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</si>
  <si>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</si>
  <si>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</si>
  <si>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</si>
  <si>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</si>
  <si>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</si>
  <si>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</si>
  <si>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</si>
  <si>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</si>
  <si>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</si>
  <si>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</si>
  <si>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</si>
  <si>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</si>
  <si>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</si>
  <si>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</si>
  <si>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</si>
  <si>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</si>
  <si>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</si>
  <si>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</si>
  <si>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</si>
  <si>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</si>
  <si>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</si>
  <si>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</si>
  <si>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</si>
  <si>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</si>
  <si>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</si>
  <si>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</si>
  <si>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</si>
  <si>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</si>
  <si>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</si>
  <si>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</si>
  <si>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</si>
  <si>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</si>
  <si>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</si>
  <si>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</si>
  <si>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</si>
  <si>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</si>
  <si>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</si>
  <si>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</si>
  <si>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</si>
  <si>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</si>
  <si>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</si>
  <si>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</si>
  <si>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</si>
  <si>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</si>
  <si>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</si>
  <si>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</si>
  <si>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</si>
  <si>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</si>
  <si>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</si>
  <si>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</si>
  <si>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</si>
  <si>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</si>
  <si>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</si>
  <si>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</si>
  <si>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</si>
  <si>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</si>
  <si>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</si>
  <si>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</si>
  <si>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</si>
  <si>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</si>
  <si>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</si>
  <si>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</si>
  <si>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</si>
  <si>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</si>
  <si>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</si>
  <si>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</si>
  <si>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</si>
  <si>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</si>
  <si>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</si>
  <si>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</si>
  <si>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</si>
  <si>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</si>
  <si>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</si>
  <si>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</si>
  <si>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</si>
  <si>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</si>
  <si>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</si>
  <si>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</si>
  <si>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</si>
  <si>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</si>
  <si>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</si>
  <si>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</si>
  <si>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</si>
  <si>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</si>
  <si>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</si>
  <si>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</si>
  <si>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</si>
  <si>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</si>
  <si>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</si>
  <si>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</si>
  <si>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</si>
  <si>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</si>
  <si>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</si>
  <si>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</si>
  <si>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</si>
  <si>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</si>
  <si>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</si>
  <si>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</si>
  <si>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</si>
  <si>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</si>
  <si>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</si>
  <si>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</si>
  <si>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</si>
  <si>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</si>
  <si>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</si>
  <si>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</si>
  <si>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</si>
  <si>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</si>
  <si>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</si>
  <si>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</si>
  <si>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</si>
  <si>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</si>
  <si>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</si>
  <si>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</si>
  <si>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</si>
  <si>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</si>
  <si>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</si>
  <si>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</si>
  <si>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</si>
  <si>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</si>
  <si>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</si>
  <si>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</si>
  <si>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</si>
  <si>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</si>
  <si>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</si>
  <si>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</si>
  <si>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</si>
  <si>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</si>
  <si>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</si>
  <si>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</si>
  <si>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</si>
  <si>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</si>
  <si>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</si>
  <si>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</si>
  <si>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</si>
  <si>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</si>
  <si>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</si>
  <si>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</si>
  <si>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</si>
  <si>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</si>
  <si>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</si>
  <si>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</si>
  <si>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</si>
  <si>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</si>
  <si>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</si>
  <si>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</si>
  <si>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</si>
  <si>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</si>
  <si>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</si>
  <si>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</si>
  <si>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</si>
  <si>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</si>
  <si>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</si>
  <si>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</si>
  <si>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</si>
  <si>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</si>
  <si>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</si>
  <si>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</si>
  <si>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</si>
  <si>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</si>
  <si>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</si>
  <si>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</si>
  <si>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</si>
  <si>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</si>
  <si>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</si>
  <si>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</si>
  <si>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</si>
  <si>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</si>
  <si>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</si>
  <si>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</si>
  <si>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</si>
  <si>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</si>
  <si>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</si>
  <si>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</si>
  <si>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</si>
  <si>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</si>
  <si>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</si>
  <si>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</si>
  <si>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</si>
  <si>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</si>
  <si>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</si>
  <si>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</si>
  <si>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</si>
  <si>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</si>
  <si>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</si>
  <si>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</si>
  <si>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</si>
  <si>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</si>
  <si>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</si>
  <si>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</si>
  <si>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</si>
  <si>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</si>
  <si>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</si>
  <si>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</si>
  <si>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</si>
  <si>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</si>
  <si>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</si>
  <si>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</si>
  <si>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</si>
  <si>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</si>
  <si>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</si>
  <si>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</si>
  <si>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</si>
  <si>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</si>
  <si>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</si>
  <si>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</si>
  <si>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</si>
  <si>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</si>
  <si>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</si>
  <si>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</si>
  <si>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</si>
  <si>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</si>
  <si>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</si>
  <si>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</si>
  <si>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</si>
  <si>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</si>
  <si>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</si>
  <si>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</si>
  <si>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</si>
  <si>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</si>
  <si>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</si>
  <si>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</si>
  <si>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</si>
  <si>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</si>
  <si>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</si>
  <si>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</si>
  <si>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</si>
  <si>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</si>
  <si>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</si>
  <si>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</si>
  <si>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</si>
  <si>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</si>
  <si>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</si>
  <si>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</si>
  <si>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</si>
  <si>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</si>
  <si>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</si>
  <si>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</si>
  <si>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</si>
  <si>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</si>
  <si>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</si>
  <si>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</si>
  <si>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</si>
  <si>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</si>
  <si>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</si>
  <si>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</si>
  <si>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</si>
  <si>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</si>
  <si>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</si>
  <si>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</si>
  <si>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</si>
  <si>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</si>
  <si>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</si>
  <si>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</si>
  <si>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</si>
  <si>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</si>
  <si>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</si>
  <si>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</si>
  <si>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</si>
  <si>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</si>
  <si>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</si>
  <si>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</si>
  <si>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</si>
  <si>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</si>
  <si>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</si>
  <si>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</si>
  <si>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</si>
  <si>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</si>
  <si>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</si>
  <si>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</si>
  <si>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</si>
  <si>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</si>
  <si>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</si>
  <si>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</si>
  <si>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</si>
  <si>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</si>
  <si>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</si>
  <si>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</si>
  <si>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</si>
  <si>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</si>
  <si>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</si>
  <si>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</si>
  <si>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</si>
  <si>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</si>
  <si>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</si>
  <si>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</si>
  <si>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</si>
  <si>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</si>
  <si>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</si>
  <si>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</si>
  <si>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</si>
  <si>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</si>
  <si>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</si>
  <si>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</si>
  <si>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</si>
  <si>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</si>
  <si>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</si>
  <si>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</si>
  <si>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</si>
  <si>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</si>
  <si>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</si>
  <si>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</si>
  <si>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</si>
  <si>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</si>
  <si>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</si>
  <si>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</si>
  <si>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</si>
  <si>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</si>
  <si>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</si>
  <si>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</si>
  <si>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</si>
  <si>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</si>
  <si>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</si>
  <si>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</si>
  <si>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</si>
  <si>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</si>
  <si>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</si>
  <si>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</si>
  <si>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</si>
  <si>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</si>
  <si>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</si>
  <si>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</si>
  <si>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</si>
  <si>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</si>
  <si>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</si>
  <si>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</si>
  <si>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</si>
  <si>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</si>
  <si>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</si>
  <si>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</si>
  <si>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</si>
  <si>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</si>
  <si>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</si>
  <si>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</si>
  <si>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</si>
  <si>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</si>
  <si>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</si>
  <si>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</si>
  <si>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</si>
  <si>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</si>
  <si>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</si>
  <si>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</si>
  <si>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</si>
  <si>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</si>
  <si>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</si>
  <si>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</si>
  <si>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</si>
  <si>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</si>
  <si>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</si>
  <si>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</si>
  <si>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</si>
  <si>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</si>
  <si>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</si>
  <si>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</si>
  <si>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</si>
  <si>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</si>
  <si>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</si>
  <si>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</si>
  <si>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</si>
  <si>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</si>
  <si>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</si>
  <si>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</si>
  <si>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</si>
  <si>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</si>
  <si>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</si>
  <si>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</si>
  <si>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</si>
  <si>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</si>
  <si>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</si>
  <si>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</si>
  <si>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</si>
  <si>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</si>
  <si>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</si>
  <si>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</si>
  <si>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</si>
  <si>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</si>
  <si>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</si>
  <si>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</si>
  <si>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</si>
  <si>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</si>
  <si>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</si>
  <si>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</si>
  <si>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</si>
  <si>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</si>
  <si>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</si>
  <si>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</si>
  <si>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</si>
  <si>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</si>
  <si>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</si>
  <si>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</si>
  <si>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</si>
  <si>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</si>
  <si>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</si>
  <si>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</si>
  <si>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</si>
  <si>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</si>
  <si>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</si>
  <si>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</si>
  <si>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</si>
  <si>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</si>
  <si>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</si>
  <si>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</si>
  <si>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</si>
  <si>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</si>
  <si>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</si>
  <si>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</si>
  <si>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</si>
  <si>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</si>
  <si>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</si>
  <si>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</si>
  <si>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</si>
  <si>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</si>
  <si>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</si>
  <si>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</si>
  <si>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</si>
  <si>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</si>
  <si>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</si>
  <si>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</si>
  <si>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</si>
  <si>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</si>
  <si>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</si>
  <si>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</si>
  <si>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</si>
  <si>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</si>
  <si>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</si>
  <si>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</si>
  <si>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</si>
  <si>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</si>
  <si>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</si>
  <si>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</si>
  <si>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</si>
  <si>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</si>
  <si>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</si>
  <si>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</si>
  <si>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</si>
  <si>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</si>
  <si>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</si>
  <si>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</si>
  <si>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</si>
  <si>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</si>
  <si>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</si>
  <si>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</si>
  <si>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</si>
  <si>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</si>
  <si>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</si>
  <si>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</si>
  <si>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</si>
  <si>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</si>
  <si>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</si>
  <si>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</si>
  <si>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</si>
  <si>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</si>
  <si>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</si>
  <si>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</si>
  <si>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</si>
  <si>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</si>
  <si>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</si>
  <si>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</si>
  <si>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</si>
  <si>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</si>
  <si>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</si>
  <si>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</si>
  <si>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</si>
  <si>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</si>
  <si>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</si>
  <si>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</si>
  <si>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</si>
  <si>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</si>
  <si>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</si>
  <si>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</si>
  <si>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</si>
  <si>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</si>
  <si>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</si>
  <si>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</si>
  <si>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</si>
  <si>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</si>
  <si>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</si>
  <si>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</si>
  <si>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</si>
  <si>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</si>
  <si>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</si>
  <si>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</si>
  <si>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</si>
  <si>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</si>
  <si>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</si>
  <si>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</si>
  <si>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</si>
  <si>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</si>
  <si>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</si>
  <si>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</si>
  <si>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</si>
  <si>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</si>
  <si>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</si>
  <si>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</si>
  <si>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</si>
  <si>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</si>
  <si>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</si>
  <si>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</si>
  <si>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</si>
  <si>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</si>
  <si>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</si>
  <si>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</si>
  <si>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</si>
  <si>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</si>
  <si>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</si>
  <si>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</si>
  <si>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</si>
  <si>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</si>
  <si>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</si>
  <si>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</si>
  <si>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</si>
  <si>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</si>
  <si>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</si>
  <si>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</si>
  <si>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</si>
  <si>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</si>
  <si>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</si>
  <si>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</si>
  <si>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</si>
  <si>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</si>
  <si>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</si>
  <si>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</si>
  <si>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</si>
  <si>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</si>
  <si>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</si>
  <si>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</si>
  <si>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</si>
  <si>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</si>
  <si>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</si>
  <si>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</si>
  <si>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</si>
  <si>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</si>
  <si>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</si>
  <si>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</si>
  <si>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</si>
  <si>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</si>
  <si>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</si>
  <si>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</si>
  <si>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</si>
  <si>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</si>
  <si>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</si>
  <si>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</si>
  <si>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</si>
  <si>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</si>
  <si>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</si>
  <si>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</si>
  <si>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</si>
  <si>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</si>
  <si>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</si>
  <si>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</si>
  <si>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</si>
  <si>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</si>
  <si>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</si>
  <si>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</si>
  <si>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</si>
  <si>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</si>
  <si>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</si>
  <si>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</si>
  <si>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</si>
  <si>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</si>
  <si>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</si>
  <si>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</si>
  <si>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</si>
  <si>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</si>
  <si>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</si>
  <si>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</si>
  <si>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</si>
  <si>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</si>
  <si>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</si>
  <si>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</si>
  <si>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</si>
  <si>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</si>
  <si>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</si>
  <si>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</si>
  <si>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</si>
  <si>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</si>
  <si>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</si>
  <si>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</si>
  <si>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</si>
  <si>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</si>
  <si>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</si>
  <si>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</si>
  <si>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</si>
  <si>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</si>
  <si>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</si>
  <si>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</si>
  <si>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</si>
  <si>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</si>
  <si>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</si>
  <si>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</si>
  <si>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</si>
  <si>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</si>
  <si>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</si>
  <si>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</si>
  <si>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</si>
  <si>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</si>
  <si>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</si>
  <si>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</si>
  <si>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</si>
  <si>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</si>
  <si>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</si>
  <si>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</si>
  <si>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</si>
  <si>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</si>
  <si>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</si>
  <si>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</si>
  <si>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</si>
  <si>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</si>
  <si>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</si>
  <si>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</si>
  <si>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</si>
  <si>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</si>
  <si>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</si>
  <si>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</si>
  <si>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</si>
  <si>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</si>
  <si>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</si>
  <si>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</si>
  <si>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</si>
  <si>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</si>
  <si>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</si>
  <si>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</si>
  <si>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</si>
  <si>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</si>
  <si>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</si>
  <si>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</si>
  <si>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</si>
  <si>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</si>
  <si>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</si>
  <si>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</si>
  <si>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</si>
  <si>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</si>
  <si>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</si>
  <si>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</si>
  <si>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</si>
  <si>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</si>
  <si>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</si>
  <si>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</si>
  <si>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</si>
  <si>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</si>
  <si>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</si>
  <si>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</si>
  <si>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</si>
  <si>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</si>
  <si>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</si>
  <si>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</si>
  <si>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</si>
  <si>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</si>
  <si>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</si>
  <si>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</si>
  <si>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</si>
  <si>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</si>
  <si>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</si>
  <si>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</si>
  <si>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</si>
  <si>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</si>
  <si>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</si>
  <si>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</si>
  <si>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</si>
  <si>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</si>
  <si>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</si>
  <si>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</si>
  <si>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</si>
  <si>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</si>
  <si>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</si>
  <si>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</si>
  <si>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</si>
  <si>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</si>
  <si>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</si>
  <si>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</si>
  <si>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</si>
  <si>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</si>
  <si>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</si>
  <si>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</si>
  <si>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</si>
  <si>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</si>
  <si>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</si>
  <si>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</si>
  <si>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</si>
  <si>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</si>
  <si>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</si>
  <si>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</si>
  <si>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</si>
  <si>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</si>
  <si>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</si>
  <si>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</si>
  <si>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</si>
  <si>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</si>
  <si>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</si>
  <si>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</si>
  <si>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</si>
  <si>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</si>
  <si>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</si>
  <si>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</si>
  <si>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</si>
  <si>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</si>
  <si>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</si>
  <si>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</si>
  <si>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</si>
  <si>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</si>
  <si>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</si>
  <si>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</si>
  <si>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</si>
  <si>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</si>
  <si>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</si>
  <si>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</si>
  <si>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</si>
  <si>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</si>
  <si>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</si>
  <si>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</si>
  <si>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</si>
  <si>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</si>
  <si>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</si>
  <si>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</si>
  <si>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</si>
  <si>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</si>
  <si>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</si>
  <si>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</si>
  <si>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</si>
  <si>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</si>
  <si>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</si>
  <si>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</si>
  <si>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</si>
  <si>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</si>
  <si>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</si>
  <si>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</si>
  <si>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</si>
  <si>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</si>
  <si>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</si>
  <si>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</si>
  <si>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</si>
  <si>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</si>
  <si>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</si>
  <si>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</si>
  <si>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</si>
  <si>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</si>
  <si>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</si>
  <si>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</si>
  <si>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</si>
  <si>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</si>
  <si>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</si>
  <si>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</si>
  <si>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</si>
  <si>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</si>
  <si>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</si>
  <si>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</si>
  <si>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</si>
  <si>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</si>
  <si>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</si>
  <si>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</si>
  <si>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</si>
  <si>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</si>
  <si>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</si>
  <si>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</si>
  <si>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</si>
  <si>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</si>
  <si>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</si>
  <si>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</si>
  <si>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</si>
  <si>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</si>
  <si>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</si>
  <si>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</si>
  <si>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</si>
  <si>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</si>
  <si>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</si>
  <si>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</si>
  <si>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</si>
  <si>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</si>
  <si>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</si>
  <si>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</si>
  <si>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</si>
  <si>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</si>
  <si>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</si>
  <si>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</si>
  <si>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</si>
  <si>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</si>
  <si>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</si>
  <si>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</si>
  <si>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</si>
  <si>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</si>
  <si>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</si>
  <si>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</si>
  <si>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</si>
  <si>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</si>
  <si>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</si>
  <si>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</si>
  <si>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</si>
  <si>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</si>
  <si>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</si>
  <si>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</si>
  <si>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</si>
  <si>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</si>
  <si>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</si>
  <si>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</si>
  <si>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</si>
  <si>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</si>
  <si>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</si>
  <si>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</si>
  <si>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</si>
  <si>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</si>
  <si>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</si>
  <si>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</si>
  <si>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</si>
  <si>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</si>
  <si>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</si>
  <si>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</si>
  <si>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</si>
  <si>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</si>
  <si>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</si>
  <si>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</si>
  <si>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</si>
  <si>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</si>
  <si>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</si>
  <si>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</si>
  <si>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</si>
  <si>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</si>
  <si>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</si>
  <si>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</si>
  <si>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</si>
  <si>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</si>
  <si>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</si>
  <si>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</si>
  <si>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</si>
  <si>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</si>
  <si>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</si>
  <si>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</si>
  <si>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</si>
  <si>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</si>
  <si>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</si>
  <si>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</si>
  <si>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</si>
  <si>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</si>
  <si>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</si>
  <si>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</si>
  <si>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</si>
  <si>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</si>
  <si>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</si>
  <si>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</si>
  <si>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</si>
  <si>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</si>
  <si>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</si>
  <si>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</si>
  <si>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</si>
  <si>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</si>
  <si>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</si>
  <si>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</si>
  <si>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</si>
  <si>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</si>
  <si>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</si>
  <si>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</si>
  <si>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</si>
  <si>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</si>
  <si>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</si>
  <si>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</si>
  <si>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</si>
  <si>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</si>
  <si>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</si>
  <si>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</si>
  <si>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</si>
  <si>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</si>
  <si>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</si>
  <si>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</si>
  <si>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</si>
  <si>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</si>
  <si>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</si>
  <si>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</si>
  <si>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</si>
  <si>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</si>
  <si>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</si>
  <si>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</si>
  <si>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</si>
  <si>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</si>
  <si>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</si>
  <si>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</si>
  <si>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</si>
  <si>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</si>
  <si>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</si>
  <si>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</si>
  <si>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</si>
  <si>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</si>
  <si>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</si>
  <si>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</si>
  <si>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</si>
  <si>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</si>
  <si>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</si>
  <si>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</si>
  <si>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</si>
  <si>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</si>
  <si>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</si>
  <si>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</si>
  <si>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</si>
  <si>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</si>
  <si>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</si>
  <si>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</si>
  <si>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</si>
  <si>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</si>
  <si>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</si>
  <si>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</si>
  <si>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</si>
  <si>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</si>
  <si>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</si>
  <si>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</si>
  <si>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</si>
  <si>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</si>
  <si>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</si>
  <si>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</si>
  <si>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</si>
  <si>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</si>
  <si>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</si>
  <si>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</si>
  <si>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</si>
  <si>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</si>
  <si>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</si>
  <si>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</si>
  <si>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</si>
  <si>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</si>
  <si>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</si>
  <si>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</si>
  <si>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</si>
  <si>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</si>
  <si>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</si>
  <si>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</si>
  <si>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</si>
  <si>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</si>
  <si>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</si>
  <si>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</si>
  <si>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</si>
  <si>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</si>
  <si>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</si>
  <si>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</si>
  <si>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</si>
  <si>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</si>
  <si>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</si>
  <si>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</si>
  <si>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</si>
  <si>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</si>
  <si>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</si>
  <si>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</si>
  <si>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</si>
  <si>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</si>
  <si>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</si>
  <si>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</si>
  <si>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</si>
  <si>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</si>
  <si>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</si>
  <si>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</si>
  <si>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</si>
  <si>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</si>
  <si>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</si>
  <si>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</si>
  <si>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</si>
  <si>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</si>
  <si>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</si>
  <si>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</si>
  <si>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</si>
  <si>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</si>
  <si>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</si>
  <si>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</si>
  <si>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</si>
  <si>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</si>
  <si>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</si>
  <si>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</si>
  <si>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</si>
  <si>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</si>
  <si>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</si>
  <si>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</si>
  <si>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</si>
  <si>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</si>
  <si>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</si>
  <si>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</si>
  <si>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</si>
  <si>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</si>
  <si>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</si>
  <si>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</si>
  <si>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</si>
  <si>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</si>
  <si>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</si>
  <si>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</si>
  <si>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</si>
  <si>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</si>
  <si>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</si>
  <si>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</si>
  <si>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</si>
  <si>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</si>
  <si>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</si>
  <si>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</si>
  <si>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</si>
  <si>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</si>
  <si>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</si>
  <si>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</si>
  <si>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</si>
  <si>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</si>
  <si>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</si>
  <si>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</si>
  <si>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</si>
  <si>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</si>
  <si>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</si>
  <si>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</si>
  <si>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</si>
  <si>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</si>
  <si>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</si>
  <si>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</si>
  <si>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</si>
  <si>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</si>
  <si>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</si>
  <si>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</si>
  <si>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</si>
  <si>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</si>
  <si>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</si>
  <si>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</si>
  <si>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</si>
  <si>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</si>
  <si>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</si>
  <si>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</si>
  <si>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</si>
  <si>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</si>
  <si>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</si>
  <si>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</si>
  <si>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</si>
  <si>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</si>
  <si>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</si>
  <si>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</si>
  <si>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</si>
  <si>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</si>
  <si>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</si>
  <si>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</si>
  <si>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</si>
  <si>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</si>
  <si>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</si>
  <si>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</si>
  <si>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</si>
  <si>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</si>
  <si>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</si>
  <si>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</si>
  <si>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</si>
  <si>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</si>
  <si>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</si>
  <si>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</si>
  <si>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</si>
  <si>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</si>
  <si>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</si>
  <si>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</si>
  <si>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</si>
  <si>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</si>
  <si>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</si>
  <si>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</si>
  <si>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</si>
  <si>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</si>
  <si>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</si>
  <si>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</si>
  <si>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</si>
  <si>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</si>
  <si>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</si>
  <si>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</si>
  <si>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</si>
  <si>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</si>
  <si>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</si>
  <si>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</si>
  <si>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</si>
  <si>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</si>
  <si>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</si>
  <si>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</si>
  <si>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</si>
  <si>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</si>
  <si>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</si>
  <si>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</si>
  <si>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</si>
  <si>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</si>
  <si>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</si>
  <si>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</si>
  <si>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</si>
  <si>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</si>
  <si>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</si>
  <si>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</si>
  <si>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</si>
  <si>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</si>
  <si>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</si>
  <si>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</si>
  <si>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</si>
  <si>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</si>
  <si>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</si>
  <si>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</si>
  <si>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</si>
  <si>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</si>
  <si>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</si>
  <si>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</si>
  <si>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</si>
  <si>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</si>
  <si>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</si>
  <si>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</si>
  <si>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</si>
  <si>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</si>
  <si>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</si>
  <si>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</si>
  <si>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</si>
  <si>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</si>
  <si>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</si>
  <si>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</si>
  <si>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</si>
  <si>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</si>
  <si>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</si>
  <si>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</si>
  <si>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</si>
  <si>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</si>
  <si>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</si>
  <si>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</si>
  <si>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</si>
  <si>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</si>
  <si>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</si>
  <si>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</si>
  <si>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</si>
  <si>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</si>
  <si>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</si>
  <si>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</si>
  <si>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</si>
  <si>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</si>
  <si>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</si>
  <si>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</si>
  <si>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</si>
  <si>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</si>
  <si>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</si>
  <si>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</si>
  <si>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</si>
  <si>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</si>
  <si>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</si>
  <si>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</si>
  <si>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</si>
  <si>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</si>
  <si>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</si>
  <si>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</si>
  <si>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</si>
  <si>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</si>
  <si>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</si>
  <si>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</si>
  <si>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</si>
  <si>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</si>
  <si>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</si>
  <si>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</si>
  <si>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</si>
  <si>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</si>
  <si>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</si>
  <si>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</si>
  <si>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</si>
  <si>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</si>
  <si>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</si>
  <si>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</si>
  <si>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</si>
  <si>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</si>
  <si>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</si>
  <si>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</si>
  <si>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</si>
  <si>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</si>
  <si>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</si>
  <si>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</si>
  <si>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</si>
  <si>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</si>
  <si>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</si>
  <si>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</si>
  <si>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</si>
  <si>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</si>
  <si>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</si>
  <si>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</si>
  <si>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</si>
  <si>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</si>
  <si>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</si>
  <si>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</si>
  <si>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</si>
  <si>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</si>
  <si>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</si>
  <si>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</si>
  <si>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</si>
  <si>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</si>
  <si>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</si>
  <si>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</si>
  <si>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</si>
  <si>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</si>
  <si>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</si>
  <si>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</si>
  <si>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</si>
  <si>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</si>
  <si>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</si>
  <si>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</si>
  <si>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</si>
  <si>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</si>
  <si>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</si>
  <si>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</si>
  <si>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</si>
  <si>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</si>
  <si>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</si>
  <si>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</si>
  <si>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</si>
  <si>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</si>
  <si>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</si>
  <si>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</si>
  <si>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</si>
  <si>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</si>
  <si>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</si>
  <si>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</si>
  <si>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</si>
  <si>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</si>
  <si>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</si>
  <si>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</si>
  <si>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</si>
  <si>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</si>
  <si>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</si>
  <si>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</si>
  <si>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</si>
  <si>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</si>
  <si>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</si>
  <si>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</si>
  <si>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</si>
  <si>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</si>
  <si>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</si>
  <si>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</si>
  <si>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</si>
  <si>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</si>
  <si>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</si>
  <si>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</si>
  <si>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</si>
  <si>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</si>
  <si>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</si>
  <si>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</si>
  <si>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</si>
  <si>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</si>
  <si>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</si>
  <si>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</si>
  <si>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</si>
  <si>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</si>
  <si>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</si>
  <si>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</si>
  <si>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</si>
  <si>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</si>
  <si>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</si>
  <si>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</si>
  <si>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</si>
  <si>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</si>
  <si>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</si>
  <si>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</si>
  <si>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</si>
  <si>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</si>
  <si>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</si>
  <si>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</si>
  <si>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</si>
  <si>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</si>
  <si>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</si>
  <si>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</si>
  <si>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</si>
  <si>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</si>
  <si>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</si>
  <si>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</si>
  <si>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</si>
  <si>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</si>
  <si>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</si>
  <si>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</si>
  <si>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</si>
  <si>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</si>
  <si>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</si>
  <si>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</si>
  <si>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</si>
  <si>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</si>
  <si>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</si>
  <si>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</si>
  <si>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</si>
  <si>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</si>
  <si>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</si>
  <si>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</si>
  <si>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</si>
  <si>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</si>
  <si>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</si>
  <si>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</si>
  <si>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</si>
  <si>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</si>
  <si>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</si>
  <si>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</si>
  <si>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</si>
  <si>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</si>
  <si>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</si>
  <si>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</si>
  <si>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</si>
  <si>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</si>
  <si>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</si>
  <si>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</si>
  <si>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</si>
  <si>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</si>
  <si>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</si>
  <si>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</si>
  <si>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</si>
  <si>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</si>
  <si>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</si>
  <si>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</si>
  <si>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</si>
  <si>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</si>
  <si>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</si>
  <si>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</si>
  <si>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</si>
  <si>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</si>
  <si>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</si>
  <si>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</si>
  <si>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</si>
  <si>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</si>
  <si>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</si>
  <si>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</si>
  <si>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</si>
  <si>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</si>
  <si>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</si>
  <si>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</si>
  <si>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</si>
  <si>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</si>
  <si>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</si>
  <si>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</si>
  <si>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</si>
  <si>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</si>
  <si>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</si>
  <si>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</si>
  <si>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</si>
  <si>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</si>
  <si>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</si>
  <si>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</si>
  <si>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</si>
  <si>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</si>
  <si>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</si>
  <si>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</si>
  <si>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</si>
  <si>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</si>
  <si>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</si>
  <si>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</si>
  <si>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</si>
  <si>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</si>
  <si>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</si>
  <si>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</si>
  <si>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</si>
  <si>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</si>
  <si>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</si>
  <si>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</si>
  <si>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</si>
  <si>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</si>
  <si>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</si>
  <si>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</si>
  <si>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</si>
  <si>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</si>
  <si>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</si>
  <si>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</si>
  <si>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</si>
  <si>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</si>
  <si>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</si>
  <si>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</si>
  <si>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</si>
  <si>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</si>
  <si>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</si>
  <si>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</si>
  <si>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</si>
  <si>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</si>
  <si>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</si>
  <si>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</si>
  <si>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</si>
  <si>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</si>
  <si>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</si>
  <si>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</si>
  <si>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</si>
  <si>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</si>
  <si>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</si>
  <si>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</si>
  <si>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</si>
  <si>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</si>
  <si>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</si>
  <si>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</si>
  <si>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</si>
  <si>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</si>
  <si>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</si>
  <si>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</si>
  <si>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</si>
  <si>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</si>
  <si>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</si>
  <si>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</si>
  <si>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</si>
  <si>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</si>
  <si>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</si>
  <si>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</si>
  <si>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</si>
  <si>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</si>
  <si>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</si>
  <si>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</si>
  <si>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</si>
  <si>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</si>
  <si>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</si>
  <si>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</si>
  <si>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</si>
  <si>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</si>
  <si>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</si>
  <si>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</si>
  <si>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</si>
  <si>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</si>
  <si>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</si>
  <si>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</si>
  <si>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</si>
  <si>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</si>
  <si>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</si>
  <si>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</si>
  <si>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</si>
  <si>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</si>
  <si>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</si>
  <si>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</si>
  <si>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</si>
  <si>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</si>
  <si>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</si>
  <si>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</si>
  <si>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</si>
  <si>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</si>
  <si>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</si>
  <si>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</si>
  <si>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</si>
  <si>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</si>
  <si>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</si>
  <si>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</si>
  <si>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</si>
  <si>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</si>
  <si>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</si>
  <si>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</si>
  <si>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</si>
  <si>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</si>
  <si>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</si>
  <si>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</si>
  <si>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</si>
  <si>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</si>
  <si>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</si>
  <si>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</si>
  <si>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</si>
  <si>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</si>
  <si>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</si>
  <si>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</si>
  <si>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</si>
  <si>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</si>
  <si>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</si>
  <si>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</si>
  <si>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</si>
  <si>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</si>
  <si>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</si>
  <si>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</si>
  <si>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</si>
  <si>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</si>
  <si>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</si>
  <si>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</si>
  <si>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</si>
  <si>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</si>
  <si>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</si>
  <si>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</si>
  <si>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</si>
  <si>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</si>
  <si>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</si>
  <si>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</si>
  <si>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</si>
  <si>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</si>
  <si>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</si>
  <si>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</si>
  <si>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</si>
  <si>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</si>
  <si>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</si>
  <si>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</si>
  <si>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</si>
  <si>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</si>
  <si>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</si>
  <si>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</si>
  <si>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</si>
  <si>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</si>
  <si>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</si>
  <si>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</si>
  <si>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</si>
  <si>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</si>
  <si>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</si>
  <si>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</si>
  <si>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</si>
  <si>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</si>
  <si>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</si>
  <si>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</si>
  <si>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</si>
  <si>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</si>
  <si>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</si>
  <si>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</si>
  <si>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</si>
  <si>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</si>
  <si>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</si>
  <si>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</si>
  <si>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</si>
  <si>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</si>
  <si>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</si>
  <si>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</si>
  <si>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</si>
  <si>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</si>
  <si>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</si>
  <si>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</si>
  <si>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</si>
  <si>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</si>
  <si>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</si>
  <si>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</si>
  <si>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</si>
  <si>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</si>
  <si>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</si>
  <si>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</si>
  <si>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</si>
  <si>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</si>
  <si>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</si>
  <si>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</si>
  <si>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</si>
  <si>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</si>
  <si>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</si>
  <si>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</si>
  <si>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</si>
  <si>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</si>
  <si>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</si>
  <si>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</si>
  <si>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</si>
  <si>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</si>
  <si>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</si>
  <si>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</si>
  <si>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</si>
  <si>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</si>
  <si>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</si>
  <si>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</si>
  <si>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</si>
  <si>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</si>
  <si>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</si>
  <si>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</si>
  <si>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</si>
  <si>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</si>
  <si>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</si>
  <si>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</si>
  <si>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</si>
  <si>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</si>
  <si>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</si>
  <si>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</si>
  <si>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</si>
  <si>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</si>
  <si>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</si>
  <si>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</si>
  <si>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</si>
  <si>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</si>
  <si>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</si>
  <si>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</si>
  <si>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</si>
  <si>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</si>
  <si>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</si>
  <si>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</si>
  <si>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</si>
  <si>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</si>
  <si>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</si>
  <si>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</si>
  <si>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</si>
  <si>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</si>
  <si>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</si>
  <si>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</si>
  <si>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</si>
  <si>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</si>
  <si>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</si>
  <si>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</si>
  <si>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</si>
  <si>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</si>
  <si>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</si>
  <si>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</si>
  <si>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</si>
  <si>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</si>
  <si>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</si>
  <si>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</si>
  <si>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</si>
  <si>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</si>
  <si>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</si>
  <si>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</si>
  <si>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</si>
  <si>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</si>
  <si>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</si>
  <si>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</si>
  <si>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</si>
  <si>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</si>
  <si>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</si>
  <si>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</si>
  <si>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</si>
  <si>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</si>
  <si>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</si>
  <si>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</si>
  <si>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</si>
  <si>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</si>
  <si>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</si>
  <si>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</si>
  <si>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</si>
  <si>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</si>
  <si>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</si>
  <si>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</si>
  <si>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</si>
  <si>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</si>
  <si>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</si>
  <si>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</si>
  <si>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</si>
  <si>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</si>
  <si>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</si>
  <si>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</si>
  <si>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</si>
  <si>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</si>
  <si>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</si>
  <si>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</si>
  <si>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</si>
  <si>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</si>
  <si>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</si>
  <si>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</si>
  <si>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</si>
  <si>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</si>
  <si>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</si>
  <si>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</si>
  <si>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</si>
  <si>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</si>
  <si>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</si>
  <si>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</si>
  <si>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</si>
  <si>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</si>
  <si>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</si>
  <si>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</si>
  <si>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</si>
  <si>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</si>
  <si>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</si>
  <si>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</si>
  <si>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</si>
  <si>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</si>
  <si>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</si>
  <si>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</si>
  <si>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</si>
  <si>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</si>
  <si>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</si>
  <si>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</si>
  <si>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</si>
  <si>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</si>
  <si>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</si>
  <si>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</si>
  <si>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</si>
  <si>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</si>
  <si>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</si>
  <si>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</si>
  <si>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</si>
  <si>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</si>
  <si>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</si>
  <si>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</si>
  <si>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</si>
  <si>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</si>
  <si>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</si>
  <si>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</si>
  <si>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</si>
  <si>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</si>
  <si>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</si>
  <si>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</si>
  <si>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</si>
  <si>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</si>
  <si>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</si>
  <si>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</si>
  <si>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</si>
  <si>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</si>
  <si>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</si>
  <si>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</si>
  <si>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</si>
  <si>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</si>
  <si>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</si>
  <si>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</si>
  <si>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</si>
  <si>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</si>
  <si>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</si>
  <si>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</si>
  <si>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</si>
  <si>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</si>
  <si>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</si>
  <si>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</si>
  <si>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</si>
  <si>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</si>
  <si>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</si>
  <si>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</si>
  <si>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</si>
  <si>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</si>
  <si>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</si>
  <si>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</si>
  <si>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</si>
  <si>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</si>
  <si>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</si>
  <si>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</si>
  <si>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</si>
  <si>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</si>
  <si>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</si>
  <si>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</si>
  <si>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</si>
  <si>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</si>
  <si>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</si>
  <si>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</si>
  <si>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</si>
  <si>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</si>
  <si>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</si>
  <si>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</si>
  <si>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</si>
  <si>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</si>
  <si>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</si>
  <si>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</si>
  <si>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</si>
  <si>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</si>
  <si>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</si>
  <si>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</si>
  <si>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</si>
  <si>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</si>
  <si>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</si>
  <si>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</si>
  <si>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</si>
  <si>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</si>
  <si>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</si>
  <si>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</si>
  <si>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</si>
  <si>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</si>
  <si>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</si>
  <si>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</si>
  <si>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</si>
  <si>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</si>
  <si>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</si>
  <si>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</si>
  <si>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</si>
  <si>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</si>
  <si>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</si>
  <si>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</si>
  <si>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</si>
  <si>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</si>
  <si>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</si>
  <si>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</si>
  <si>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</si>
  <si>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</si>
  <si>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</si>
  <si>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</si>
  <si>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</si>
  <si>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</si>
  <si>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</si>
  <si>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</si>
  <si>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</si>
  <si>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</si>
  <si>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</si>
  <si>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</si>
  <si>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</si>
  <si>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</si>
  <si>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</si>
  <si>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</si>
  <si>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</si>
  <si>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</si>
  <si>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</si>
  <si>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</si>
  <si>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</si>
  <si>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</si>
  <si>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</si>
  <si>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</si>
  <si>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</si>
  <si>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</si>
  <si>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</si>
  <si>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</si>
  <si>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</si>
  <si>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</si>
  <si>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</si>
  <si>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</si>
  <si>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</si>
  <si>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</si>
  <si>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</si>
  <si>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</si>
  <si>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</si>
  <si>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</si>
  <si>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</si>
  <si>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</si>
  <si>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</si>
  <si>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</si>
  <si>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</si>
  <si>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</si>
  <si>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</si>
  <si>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</si>
  <si>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</si>
  <si>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</si>
  <si>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</si>
  <si>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</si>
  <si>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</si>
  <si>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</si>
  <si>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</si>
  <si>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</si>
  <si>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</si>
  <si>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</si>
  <si>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</si>
  <si>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</si>
  <si>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</si>
  <si>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</si>
  <si>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</si>
  <si>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</si>
  <si>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</si>
  <si>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</si>
  <si>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</si>
  <si>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</si>
  <si>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</si>
  <si>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</si>
  <si>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</si>
  <si>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</si>
  <si>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</si>
  <si>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</si>
  <si>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</si>
  <si>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</si>
  <si>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</si>
  <si>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</si>
  <si>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</si>
  <si>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</si>
  <si>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</si>
  <si>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</si>
  <si>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</si>
  <si>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</si>
  <si>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</si>
  <si>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</si>
  <si>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</si>
  <si>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</si>
  <si>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</si>
  <si>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</si>
  <si>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</si>
  <si>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</si>
  <si>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</si>
  <si>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</si>
  <si>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</si>
  <si>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</si>
  <si>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</si>
  <si>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</si>
  <si>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</si>
  <si>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</si>
  <si>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</si>
  <si>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</si>
  <si>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</si>
  <si>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</si>
  <si>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</si>
  <si>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</si>
  <si>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</si>
  <si>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</si>
  <si>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</si>
  <si>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</si>
  <si>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</si>
  <si>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</si>
  <si>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</si>
  <si>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</si>
  <si>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</si>
  <si>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</si>
  <si>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</si>
  <si>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</si>
  <si>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</si>
  <si>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</si>
  <si>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</si>
  <si>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</si>
  <si>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</si>
  <si>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</si>
  <si>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</si>
  <si>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</si>
  <si>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</si>
  <si>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</si>
  <si>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</si>
  <si>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</si>
  <si>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</si>
  <si>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</si>
  <si>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</si>
  <si>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</si>
  <si>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</si>
  <si>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</si>
  <si>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</si>
  <si>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</si>
  <si>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</si>
  <si>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</si>
  <si>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</si>
  <si>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</si>
  <si>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</si>
  <si>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</si>
  <si>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</si>
  <si>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</si>
  <si>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</si>
  <si>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</si>
  <si>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</si>
  <si>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</si>
  <si>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</si>
  <si>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</si>
  <si>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</si>
  <si>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</si>
  <si>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</si>
  <si>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</si>
  <si>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</si>
  <si>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</si>
  <si>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</si>
  <si>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</si>
  <si>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</si>
  <si>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</si>
  <si>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</si>
  <si>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</si>
  <si>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</si>
  <si>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</si>
  <si>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</si>
  <si>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</si>
  <si>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</si>
  <si>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</si>
  <si>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</si>
  <si>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</si>
  <si>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</si>
  <si>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</si>
  <si>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</si>
  <si>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</si>
  <si>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</si>
  <si>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</si>
  <si>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</si>
  <si>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</si>
  <si>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</si>
  <si>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</si>
  <si>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</si>
  <si>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</si>
  <si>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</si>
  <si>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</si>
  <si>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</si>
  <si>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</si>
  <si>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</si>
  <si>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</si>
  <si>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</si>
  <si>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</si>
  <si>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</si>
  <si>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</si>
  <si>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</si>
  <si>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</si>
  <si>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</si>
  <si>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</si>
  <si>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</si>
  <si>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</si>
  <si>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</si>
  <si>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</si>
  <si>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</si>
  <si>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</si>
  <si>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</si>
  <si>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</si>
  <si>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</si>
  <si>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</si>
  <si>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</si>
  <si>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</si>
  <si>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</si>
  <si>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</si>
  <si>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</si>
  <si>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</si>
  <si>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</si>
  <si>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</si>
  <si>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</si>
  <si>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</si>
  <si>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</si>
  <si>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</si>
  <si>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</si>
  <si>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</si>
  <si>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</si>
  <si>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</si>
  <si>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</si>
  <si>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</si>
  <si>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</si>
  <si>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</si>
  <si>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</si>
  <si>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</si>
  <si>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</si>
  <si>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</si>
  <si>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</si>
  <si>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</si>
  <si>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</si>
  <si>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</si>
  <si>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</si>
  <si>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</si>
  <si>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</si>
  <si>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</si>
  <si>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</si>
  <si>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</si>
  <si>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</si>
  <si>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</si>
  <si>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</si>
  <si>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</si>
  <si>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</si>
  <si>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</si>
  <si>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</si>
  <si>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</si>
  <si>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</si>
  <si>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</si>
  <si>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</si>
  <si>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</si>
  <si>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</si>
  <si>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</si>
  <si>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</si>
  <si>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</si>
  <si>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</si>
  <si>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</si>
  <si>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</si>
  <si>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</si>
  <si>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</si>
  <si>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</si>
  <si>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</si>
  <si>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</si>
  <si>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</si>
  <si>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</si>
  <si>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</si>
  <si>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</si>
  <si>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</si>
  <si>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</si>
  <si>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</si>
  <si>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</si>
  <si>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</si>
  <si>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</si>
  <si>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</si>
  <si>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</si>
  <si>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</si>
  <si>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</si>
  <si>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</si>
  <si>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</si>
  <si>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</si>
  <si>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</si>
  <si>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</si>
  <si>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</si>
  <si>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</si>
  <si>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</si>
  <si>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</si>
  <si>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</si>
  <si>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</si>
  <si>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</si>
  <si>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</si>
  <si>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</si>
  <si>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</si>
  <si>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</si>
  <si>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</si>
  <si>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</si>
  <si>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</si>
  <si>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</si>
  <si>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</si>
  <si>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</si>
  <si>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</si>
  <si>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</si>
  <si>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</si>
  <si>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</si>
  <si>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</si>
  <si>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</si>
  <si>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</si>
  <si>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</si>
  <si>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</si>
  <si>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</si>
  <si>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</si>
  <si>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</si>
  <si>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</si>
  <si>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</si>
  <si>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</si>
  <si>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</si>
  <si>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</si>
  <si>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</si>
  <si>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</si>
  <si>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</si>
  <si>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</si>
  <si>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</si>
  <si>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</si>
  <si>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</si>
  <si>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</si>
  <si>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</si>
  <si>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</si>
  <si>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</si>
  <si>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</si>
  <si>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</si>
  <si>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</si>
  <si>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</si>
  <si>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</si>
  <si>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</si>
  <si>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</si>
  <si>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</si>
  <si>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</si>
  <si>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</si>
  <si>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</si>
  <si>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</si>
  <si>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</si>
  <si>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</si>
  <si>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</si>
  <si>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</si>
  <si>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</si>
  <si>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</si>
  <si>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</si>
  <si>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</si>
  <si>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</si>
  <si>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</si>
  <si>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</si>
  <si>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</si>
  <si>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</si>
  <si>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</si>
  <si>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</si>
  <si>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</si>
  <si>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</si>
  <si>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</si>
  <si>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</si>
  <si>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</si>
  <si>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</si>
  <si>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</si>
  <si>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</si>
  <si>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</si>
  <si>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</si>
  <si>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</si>
  <si>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</si>
  <si>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</si>
  <si>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</si>
  <si>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</si>
  <si>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</si>
  <si>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</si>
  <si>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</si>
  <si>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</si>
  <si>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</si>
  <si>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</si>
  <si>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</si>
  <si>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</si>
  <si>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</si>
  <si>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</si>
  <si>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</si>
  <si>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</si>
  <si>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</si>
  <si>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</si>
  <si>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</si>
  <si>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</si>
  <si>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</si>
  <si>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</si>
  <si>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</si>
  <si>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</si>
  <si>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</si>
  <si>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</si>
  <si>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</si>
  <si>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</si>
  <si>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</si>
  <si>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</si>
  <si>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</si>
  <si>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</si>
  <si>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</si>
  <si>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</si>
  <si>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</si>
  <si>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</si>
  <si>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</si>
  <si>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</si>
  <si>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</si>
  <si>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</si>
  <si>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</si>
  <si>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</si>
  <si>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</si>
  <si>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</si>
  <si>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</si>
  <si>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</si>
  <si>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</si>
  <si>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</si>
  <si>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</si>
  <si>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</si>
  <si>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</si>
  <si>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</si>
  <si>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</si>
  <si>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</si>
  <si>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</si>
  <si>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</si>
  <si>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</si>
  <si>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</si>
  <si>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</si>
  <si>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</si>
  <si>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</si>
  <si>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</si>
  <si>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</si>
  <si>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</si>
  <si>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</si>
  <si>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</si>
  <si>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</si>
  <si>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</si>
  <si>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</si>
  <si>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</si>
  <si>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</si>
  <si>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</si>
  <si>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</si>
  <si>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</si>
  <si>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</si>
  <si>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</si>
  <si>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</si>
  <si>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</si>
  <si>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</si>
  <si>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</si>
  <si>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</si>
  <si>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</si>
  <si>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</si>
  <si>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</si>
  <si>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</si>
  <si>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</si>
  <si>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</si>
  <si>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</si>
  <si>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</si>
  <si>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</si>
  <si>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</si>
  <si>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</si>
  <si>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</si>
  <si>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</si>
  <si>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</si>
  <si>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</si>
  <si>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</si>
  <si>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</si>
  <si>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</si>
  <si>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</si>
  <si>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</si>
  <si>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</si>
  <si>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</si>
  <si>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</si>
  <si>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</si>
  <si>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</si>
  <si>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</si>
  <si>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</si>
  <si>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</si>
  <si>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</si>
  <si>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</si>
  <si>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</si>
  <si>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</si>
  <si>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</si>
  <si>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</si>
  <si>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</si>
  <si>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</si>
  <si>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</si>
  <si>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</si>
  <si>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</si>
  <si>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</si>
  <si>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</si>
  <si>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</si>
  <si>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</si>
  <si>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</si>
  <si>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</si>
  <si>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</si>
  <si>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</si>
  <si>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</si>
  <si>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</si>
  <si>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</si>
  <si>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</si>
  <si>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</si>
  <si>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</si>
  <si>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</si>
  <si>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</si>
  <si>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</si>
  <si>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</si>
  <si>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</si>
  <si>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</si>
  <si>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</si>
  <si>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</si>
  <si>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</si>
  <si>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</si>
  <si>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</si>
  <si>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</si>
  <si>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</si>
  <si>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</si>
  <si>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</si>
  <si>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</si>
  <si>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</si>
  <si>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</si>
  <si>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</si>
  <si>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</si>
  <si>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</si>
  <si>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</si>
  <si>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</si>
  <si>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</si>
  <si>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</si>
  <si>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</si>
  <si>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</si>
  <si>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</si>
  <si>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</si>
  <si>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</si>
  <si>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</si>
  <si>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</si>
  <si>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</si>
  <si>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</si>
  <si>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</si>
  <si>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</si>
  <si>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</si>
  <si>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</si>
  <si>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</si>
  <si>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</si>
  <si>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</si>
  <si>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</si>
  <si>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</si>
  <si>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</si>
  <si>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</si>
  <si>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</si>
  <si>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</si>
  <si>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</si>
  <si>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</si>
  <si>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</si>
  <si>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</si>
  <si>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</si>
  <si>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</si>
  <si>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</si>
  <si>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</si>
  <si>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</si>
  <si>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</si>
  <si>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</si>
  <si>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</si>
  <si>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</si>
  <si>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</si>
  <si>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</si>
  <si>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</si>
  <si>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</si>
  <si>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</si>
  <si>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</si>
  <si>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</si>
  <si>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</si>
  <si>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</si>
  <si>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</si>
  <si>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</si>
  <si>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</si>
  <si>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</si>
  <si>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</si>
  <si>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</si>
  <si>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</si>
  <si>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</si>
  <si>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</si>
  <si>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</si>
  <si>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</si>
  <si>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</si>
  <si>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</si>
  <si>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</si>
  <si>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</si>
  <si>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</si>
  <si>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</si>
  <si>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</si>
  <si>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</si>
  <si>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</si>
  <si>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</si>
  <si>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</si>
  <si>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</si>
  <si>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</si>
  <si>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</si>
  <si>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</si>
  <si>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</si>
  <si>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</si>
  <si>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</si>
  <si>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</si>
  <si>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</si>
  <si>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</si>
  <si>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</si>
  <si>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</si>
  <si>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</si>
  <si>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</si>
  <si>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</si>
  <si>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</si>
  <si>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</si>
  <si>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</si>
  <si>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</si>
  <si>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</si>
  <si>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</si>
  <si>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</si>
  <si>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</si>
  <si>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</si>
  <si>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</si>
  <si>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</si>
  <si>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</si>
  <si>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</si>
  <si>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</si>
  <si>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</si>
  <si>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</si>
  <si>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</si>
  <si>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</si>
  <si>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</si>
  <si>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</si>
  <si>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</si>
  <si>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</si>
  <si>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</si>
  <si>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</si>
  <si>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</si>
  <si>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</si>
  <si>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</si>
  <si>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</si>
  <si>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</si>
  <si>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</si>
  <si>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</si>
  <si>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</si>
  <si>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</si>
  <si>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</si>
  <si>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</si>
  <si>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</si>
  <si>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</si>
  <si>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</si>
  <si>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</si>
  <si>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</si>
  <si>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</si>
  <si>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</si>
  <si>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</si>
  <si>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</si>
  <si>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</si>
  <si>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</si>
  <si>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</si>
  <si>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</si>
  <si>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</si>
  <si>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</si>
  <si>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</si>
  <si>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</si>
  <si>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</si>
  <si>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</si>
  <si>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</si>
  <si>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</si>
  <si>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</si>
  <si>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</si>
  <si>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</si>
  <si>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</si>
  <si>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</si>
  <si>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</si>
  <si>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</si>
  <si>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</si>
  <si>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</si>
  <si>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</si>
  <si>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</si>
  <si>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</si>
  <si>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</si>
  <si>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</si>
  <si>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</si>
  <si>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</si>
  <si>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</si>
  <si>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</si>
  <si>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</si>
  <si>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</si>
  <si>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</si>
  <si>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</si>
  <si>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</si>
  <si>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</si>
  <si>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</si>
  <si>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</si>
  <si>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</si>
  <si>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</si>
  <si>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</si>
  <si>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</si>
  <si>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</si>
  <si>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</si>
  <si>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</si>
  <si>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</si>
  <si>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</si>
  <si>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</si>
  <si>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</si>
  <si>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</si>
  <si>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</si>
  <si>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</si>
  <si>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</si>
  <si>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</si>
  <si>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</si>
  <si>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</si>
  <si>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</si>
  <si>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</si>
  <si>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</si>
  <si>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</si>
  <si>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</si>
  <si>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</si>
  <si>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</si>
  <si>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</si>
  <si>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</si>
  <si>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</si>
  <si>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</si>
  <si>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</si>
  <si>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</si>
  <si>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</si>
  <si>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</si>
  <si>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</si>
  <si>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</si>
  <si>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</si>
  <si>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</si>
  <si>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</si>
  <si>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</si>
  <si>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</si>
  <si>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</si>
  <si>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</si>
  <si>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</si>
  <si>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</si>
  <si>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</si>
  <si>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</si>
  <si>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</si>
  <si>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</si>
  <si>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</si>
  <si>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</si>
  <si>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</si>
  <si>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</si>
  <si>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</si>
  <si>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</si>
  <si>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</si>
  <si>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</si>
  <si>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</si>
  <si>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</si>
  <si>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</si>
  <si>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</si>
  <si>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</si>
  <si>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</si>
  <si>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</si>
  <si>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</si>
  <si>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</si>
  <si>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</si>
  <si>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</si>
  <si>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</si>
  <si>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</si>
  <si>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</si>
  <si>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</si>
  <si>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</si>
  <si>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</si>
  <si>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</si>
  <si>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</si>
  <si>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</si>
  <si>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</si>
  <si>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</si>
  <si>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</si>
  <si>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</si>
  <si>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</si>
  <si>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</si>
  <si>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</si>
  <si>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</si>
  <si>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</si>
  <si>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</si>
  <si>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</si>
  <si>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</si>
  <si>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</si>
  <si>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</si>
  <si>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</si>
  <si>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</si>
  <si>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</si>
  <si>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</si>
  <si>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</si>
  <si>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</si>
  <si>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</si>
  <si>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</si>
  <si>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</si>
  <si>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</si>
  <si>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</si>
  <si>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</si>
  <si>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</si>
  <si>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</si>
  <si>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</si>
  <si>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</si>
  <si>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</si>
  <si>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</si>
  <si>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</si>
  <si>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</si>
  <si>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</si>
  <si>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</si>
  <si>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</si>
  <si>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</si>
  <si>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</si>
  <si>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</si>
  <si>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</si>
  <si>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</si>
  <si>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</si>
  <si>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</si>
  <si>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</si>
  <si>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</si>
  <si>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</si>
  <si>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</si>
  <si>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</si>
  <si>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</si>
  <si>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</si>
  <si>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</si>
  <si>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</si>
  <si>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</si>
  <si>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</si>
  <si>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</si>
  <si>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</si>
  <si>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</si>
  <si>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</si>
  <si>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</si>
  <si>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</si>
  <si>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</si>
  <si>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</si>
  <si>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</si>
  <si>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</si>
  <si>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</si>
  <si>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</si>
  <si>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</si>
  <si>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</si>
  <si>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</si>
  <si>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</si>
  <si>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</si>
  <si>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</si>
  <si>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</si>
  <si>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</si>
  <si>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</si>
  <si>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</si>
  <si>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</si>
  <si>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</si>
  <si>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</si>
  <si>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</si>
  <si>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</si>
  <si>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</si>
  <si>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</si>
  <si>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</si>
  <si>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</si>
  <si>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</si>
  <si>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</si>
  <si>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</si>
  <si>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</si>
  <si>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</si>
  <si>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</si>
  <si>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</si>
  <si>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</si>
  <si>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</si>
  <si>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</si>
  <si>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</si>
  <si>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</si>
  <si>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</si>
  <si>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</si>
  <si>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</si>
  <si>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</si>
  <si>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</si>
  <si>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</si>
  <si>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</si>
  <si>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</si>
  <si>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</si>
  <si>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</si>
  <si>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</si>
  <si>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</si>
  <si>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</si>
  <si>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</si>
  <si>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</si>
  <si>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</si>
  <si>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</si>
  <si>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</si>
  <si>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</si>
  <si>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</si>
  <si>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</si>
  <si>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</si>
  <si>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</si>
  <si>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</si>
  <si>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</si>
  <si>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</si>
  <si>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</si>
  <si>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</si>
  <si>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</si>
  <si>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</si>
  <si>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</si>
  <si>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</si>
  <si>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</si>
  <si>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</si>
  <si>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</si>
  <si>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</si>
  <si>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</si>
  <si>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</si>
  <si>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</si>
  <si>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</si>
  <si>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</si>
  <si>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</si>
  <si>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</si>
  <si>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</si>
  <si>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</si>
  <si>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</si>
  <si>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</si>
  <si>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</si>
  <si>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</si>
  <si>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</si>
  <si>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</si>
  <si>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</si>
  <si>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</si>
  <si>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</si>
  <si>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</si>
  <si>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</si>
  <si>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</si>
  <si>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</si>
  <si>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</si>
  <si>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</si>
  <si>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</si>
  <si>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</si>
  <si>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</si>
  <si>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</si>
  <si>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</si>
  <si>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</si>
  <si>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</si>
  <si>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</si>
  <si>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</si>
  <si>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</si>
  <si>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</si>
  <si>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</si>
  <si>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</si>
  <si>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</si>
  <si>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</si>
  <si>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</si>
  <si>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</si>
  <si>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</si>
  <si>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</si>
  <si>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</si>
  <si>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</si>
  <si>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</si>
  <si>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</si>
  <si>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</si>
  <si>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</si>
  <si>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</si>
  <si>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</si>
  <si>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</si>
  <si>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</si>
  <si>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</si>
  <si>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</si>
  <si>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</si>
  <si>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</si>
  <si>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</si>
  <si>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</si>
  <si>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</si>
  <si>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</si>
  <si>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</si>
  <si>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</si>
  <si>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</si>
  <si>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</si>
  <si>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</si>
  <si>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</si>
  <si>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</si>
  <si>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</si>
  <si>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</si>
  <si>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</si>
  <si>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</si>
  <si>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</si>
  <si>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</si>
  <si>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</si>
  <si>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</si>
  <si>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</si>
  <si>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</si>
  <si>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</si>
  <si>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</si>
  <si>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</si>
  <si>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</si>
  <si>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</si>
  <si>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</si>
  <si>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</si>
  <si>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</si>
  <si>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</si>
  <si>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</si>
  <si>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</si>
  <si>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</si>
  <si>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</si>
  <si>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</si>
  <si>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</si>
  <si>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</si>
  <si>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</si>
  <si>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</si>
  <si>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</si>
  <si>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</si>
  <si>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</si>
  <si>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</si>
  <si>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</si>
  <si>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</si>
  <si>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</si>
  <si>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</si>
  <si>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</si>
  <si>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</si>
  <si>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</si>
  <si>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</si>
  <si>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</si>
  <si>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</si>
  <si>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</si>
  <si>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</si>
  <si>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</si>
  <si>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</si>
  <si>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</si>
  <si>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</si>
  <si>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</si>
  <si>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</si>
  <si>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</si>
  <si>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</si>
  <si>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</si>
  <si>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</si>
  <si>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</si>
  <si>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</si>
  <si>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</si>
  <si>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</si>
  <si>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</si>
  <si>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</si>
  <si>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</si>
  <si>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</si>
  <si>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</si>
  <si>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</si>
  <si>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</si>
  <si>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</si>
  <si>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</si>
  <si>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</si>
  <si>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</si>
  <si>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</si>
  <si>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</si>
  <si>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</si>
  <si>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</si>
  <si>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</si>
  <si>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</si>
  <si>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</si>
  <si>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</si>
  <si>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</si>
  <si>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</si>
  <si>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</si>
  <si>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</si>
  <si>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</si>
  <si>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</si>
  <si>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</si>
  <si>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</si>
  <si>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</si>
  <si>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</si>
  <si>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</si>
  <si>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</si>
  <si>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</si>
  <si>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</si>
  <si>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</si>
  <si>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</si>
  <si>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</si>
  <si>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</si>
  <si>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</si>
  <si>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</si>
  <si>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</si>
  <si>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</si>
  <si>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</si>
  <si>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</si>
  <si>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</si>
  <si>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</si>
  <si>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</si>
  <si>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</si>
  <si>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</si>
  <si>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</si>
  <si>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</si>
  <si>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</si>
  <si>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</si>
  <si>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</si>
  <si>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</si>
  <si>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</si>
  <si>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</si>
  <si>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</si>
  <si>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</si>
  <si>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</si>
  <si>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</si>
  <si>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</si>
  <si>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</si>
  <si>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</si>
  <si>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</si>
  <si>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</si>
  <si>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</si>
  <si>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</si>
  <si>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</si>
  <si>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</si>
  <si>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</si>
  <si>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</si>
  <si>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</si>
  <si>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</si>
  <si>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</si>
  <si>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</si>
  <si>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</si>
  <si>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</si>
  <si>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</si>
  <si>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</si>
  <si>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</si>
  <si>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</si>
  <si>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</si>
  <si>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</si>
  <si>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</si>
  <si>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</si>
  <si>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</si>
  <si>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</si>
  <si>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</si>
  <si>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</si>
  <si>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</si>
  <si>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</si>
  <si>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</si>
  <si>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</si>
  <si>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</si>
  <si>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</si>
  <si>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</si>
  <si>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</si>
  <si>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</si>
  <si>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</si>
  <si>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</si>
  <si>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</si>
  <si>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</si>
  <si>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</si>
  <si>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</si>
  <si>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</si>
  <si>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</si>
  <si>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</si>
  <si>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</si>
  <si>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</si>
  <si>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</si>
  <si>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</si>
  <si>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</si>
  <si>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</si>
  <si>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</si>
  <si>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</si>
  <si>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</si>
  <si>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</si>
  <si>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</si>
  <si>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</si>
  <si>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</si>
  <si>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</si>
  <si>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</si>
  <si>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</si>
  <si>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</si>
  <si>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</si>
  <si>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</si>
  <si>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</si>
  <si>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</si>
  <si>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</si>
  <si>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</si>
  <si>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</si>
  <si>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</si>
  <si>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</si>
  <si>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</si>
  <si>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</si>
  <si>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</si>
  <si>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</si>
  <si>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</si>
  <si>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</si>
  <si>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</si>
  <si>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</si>
  <si>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</si>
  <si>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</si>
  <si>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</si>
  <si>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</si>
  <si>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</si>
  <si>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</si>
  <si>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</si>
  <si>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</si>
  <si>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</si>
  <si>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</si>
  <si>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</si>
  <si>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</si>
  <si>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</si>
  <si>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</si>
  <si>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</si>
  <si>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</si>
  <si>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</si>
  <si>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</si>
  <si>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</si>
  <si>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</si>
  <si>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</si>
  <si>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</si>
  <si>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</si>
  <si>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</si>
  <si>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</si>
  <si>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</si>
  <si>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</si>
  <si>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</si>
  <si>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</si>
  <si>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</si>
  <si>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</si>
  <si>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</si>
  <si>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</si>
  <si>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</si>
  <si>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</si>
  <si>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</si>
  <si>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</si>
  <si>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</si>
  <si>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</si>
  <si>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</si>
  <si>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</si>
  <si>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</si>
  <si>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</si>
  <si>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</si>
  <si>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</si>
  <si>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</si>
  <si>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</si>
  <si>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</si>
  <si>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</si>
  <si>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</si>
  <si>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</si>
  <si>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</si>
  <si>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</si>
  <si>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</si>
  <si>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</si>
  <si>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</si>
  <si>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</si>
  <si>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</si>
  <si>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</si>
  <si>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</si>
  <si>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</si>
  <si>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</si>
  <si>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</si>
  <si>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</si>
  <si>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</si>
  <si>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</si>
  <si>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</si>
  <si>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</si>
  <si>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</si>
  <si>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</si>
  <si>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</si>
  <si>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</si>
  <si>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</si>
  <si>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</si>
  <si>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</si>
  <si>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</si>
  <si>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</si>
  <si>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</si>
  <si>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</si>
  <si>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</si>
  <si>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</si>
  <si>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</si>
  <si>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</si>
  <si>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</si>
  <si>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</si>
  <si>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</si>
  <si>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</si>
  <si>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</si>
  <si>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</si>
  <si>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</si>
  <si>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</si>
  <si>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</si>
  <si>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</si>
  <si>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</si>
  <si>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</si>
  <si>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</si>
  <si>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</si>
  <si>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</si>
  <si>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</si>
  <si>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</si>
  <si>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</si>
  <si>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</si>
  <si>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</si>
  <si>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</si>
  <si>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</si>
  <si>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</si>
  <si>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</si>
  <si>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</si>
  <si>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</si>
  <si>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</si>
  <si>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</si>
  <si>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</si>
  <si>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</si>
  <si>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</si>
  <si>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</si>
  <si>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</si>
  <si>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</si>
  <si>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</si>
  <si>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</si>
  <si>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</si>
  <si>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</si>
  <si>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</si>
  <si>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</si>
  <si>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</si>
  <si>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</si>
  <si>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</si>
  <si>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</si>
  <si>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</si>
  <si>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</si>
  <si>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</si>
  <si>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</si>
  <si>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</si>
  <si>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</si>
  <si>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</si>
  <si>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</si>
  <si>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</si>
  <si>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</si>
  <si>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</si>
  <si>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</si>
  <si>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</si>
  <si>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</si>
  <si>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</si>
  <si>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</si>
  <si>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</si>
  <si>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</si>
  <si>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</si>
  <si>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</si>
  <si>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</si>
  <si>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</si>
  <si>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</si>
  <si>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</si>
  <si>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</si>
  <si>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</si>
  <si>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</si>
  <si>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</si>
  <si>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</si>
  <si>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</si>
  <si>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</si>
  <si>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</si>
  <si>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</si>
  <si>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</si>
  <si>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</si>
  <si>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</si>
  <si>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</si>
  <si>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</si>
  <si>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</si>
  <si>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</si>
  <si>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</si>
  <si>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</si>
  <si>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</si>
  <si>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</si>
  <si>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</si>
  <si>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</si>
  <si>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</si>
  <si>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</si>
  <si>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</si>
  <si>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</si>
  <si>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</si>
  <si>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</si>
  <si>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</si>
  <si>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</si>
  <si>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</si>
  <si>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</si>
  <si>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</si>
  <si>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</si>
  <si>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</si>
  <si>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</si>
  <si>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</si>
  <si>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</si>
  <si>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</si>
  <si>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</si>
  <si>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</si>
  <si>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</si>
  <si>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</si>
  <si>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</si>
  <si>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</si>
  <si>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</si>
  <si>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</si>
  <si>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</si>
  <si>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</si>
  <si>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</si>
  <si>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</si>
  <si>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</si>
  <si>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</si>
  <si>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</si>
  <si>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</si>
  <si>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</si>
  <si>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</si>
  <si>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</si>
  <si>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</si>
  <si>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</si>
  <si>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</si>
  <si>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</si>
  <si>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</si>
  <si>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</si>
  <si>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</si>
  <si>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</si>
  <si>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</si>
  <si>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</si>
  <si>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</si>
  <si>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</si>
  <si>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</si>
  <si>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</si>
  <si>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</si>
  <si>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</si>
  <si>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</si>
  <si>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</si>
  <si>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</si>
  <si>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</si>
  <si>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</si>
  <si>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</si>
  <si>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</si>
  <si>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</si>
  <si>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</si>
  <si>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</si>
  <si>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</si>
  <si>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</si>
  <si>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</si>
  <si>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</si>
  <si>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</si>
  <si>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</si>
  <si>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</si>
  <si>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</si>
  <si>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</si>
  <si>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</si>
  <si>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</si>
  <si>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</si>
  <si>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</si>
  <si>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</si>
  <si>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</si>
  <si>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</si>
  <si>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</si>
  <si>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</si>
  <si>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</si>
  <si>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</si>
  <si>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</si>
  <si>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</si>
  <si>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</si>
  <si>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</si>
  <si>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</si>
  <si>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</si>
  <si>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</si>
  <si>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</si>
  <si>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</si>
  <si>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</si>
  <si>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</si>
  <si>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</si>
  <si>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</si>
  <si>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</si>
  <si>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</si>
  <si>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</si>
  <si>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</si>
  <si>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</si>
  <si>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</si>
  <si>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</si>
  <si>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</si>
  <si>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</si>
  <si>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</si>
  <si>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</si>
  <si>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</si>
  <si>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</si>
  <si>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</si>
  <si>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</si>
  <si>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</si>
  <si>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</si>
  <si>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</si>
  <si>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</si>
  <si>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</si>
  <si>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</si>
  <si>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</si>
  <si>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</si>
  <si>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</si>
  <si>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</si>
  <si>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</si>
  <si>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</si>
  <si>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</si>
  <si>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</si>
  <si>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</si>
  <si>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</si>
  <si>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</si>
  <si>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</si>
  <si>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</si>
  <si>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</si>
  <si>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</si>
  <si>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</si>
  <si>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</si>
  <si>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</si>
  <si>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</si>
  <si>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</si>
  <si>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</si>
  <si>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</si>
  <si>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</si>
  <si>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</si>
  <si>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</si>
  <si>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</si>
  <si>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</si>
  <si>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</si>
  <si>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</si>
  <si>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</si>
  <si>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</si>
  <si>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</si>
  <si>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</si>
  <si>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</si>
  <si>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</si>
  <si>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</si>
  <si>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</si>
  <si>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</si>
  <si>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</si>
  <si>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</si>
  <si>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</si>
  <si>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</si>
  <si>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</si>
  <si>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</si>
  <si>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</si>
  <si>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</si>
  <si>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</si>
  <si>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</si>
  <si>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</si>
  <si>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</si>
  <si>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</si>
  <si>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</si>
  <si>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</si>
  <si>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</si>
  <si>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</si>
  <si>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</si>
  <si>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</si>
  <si>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</si>
  <si>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</si>
  <si>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</si>
  <si>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</si>
  <si>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</si>
  <si>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</si>
  <si>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</si>
  <si>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</si>
  <si>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</si>
  <si>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</si>
  <si>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</si>
  <si>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</si>
  <si>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</si>
  <si>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</si>
  <si>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</si>
  <si>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</si>
  <si>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</si>
  <si>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</si>
  <si>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</si>
  <si>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</si>
  <si>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</si>
  <si>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</si>
  <si>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</si>
  <si>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</si>
  <si>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</si>
  <si>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</si>
  <si>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</si>
  <si>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</si>
  <si>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</si>
  <si>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</si>
  <si>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</si>
  <si>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</si>
  <si>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</si>
  <si>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</si>
  <si>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</si>
  <si>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</si>
  <si>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</si>
  <si>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</si>
  <si>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</si>
  <si>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</si>
  <si>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</si>
  <si>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</si>
  <si>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</si>
  <si>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</si>
  <si>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</si>
  <si>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</si>
  <si>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</si>
  <si>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</si>
  <si>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</si>
  <si>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</si>
  <si>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</si>
  <si>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</si>
  <si>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</si>
  <si>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</si>
  <si>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</si>
  <si>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</si>
  <si>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</si>
  <si>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</si>
  <si>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</si>
  <si>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</si>
  <si>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</si>
  <si>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</si>
  <si>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</si>
  <si>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</si>
  <si>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</si>
  <si>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</si>
  <si>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</si>
  <si>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</si>
  <si>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</si>
  <si>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</si>
  <si>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</si>
  <si>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</si>
  <si>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</si>
  <si>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</si>
  <si>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</si>
  <si>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</si>
  <si>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</si>
  <si>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</si>
  <si>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</si>
  <si>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</si>
  <si>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</si>
  <si>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</si>
  <si>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</si>
  <si>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</si>
  <si>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</si>
  <si>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</si>
  <si>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</si>
  <si>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</si>
  <si>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</si>
  <si>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</si>
  <si>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</si>
  <si>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</si>
  <si>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</si>
  <si>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</si>
  <si>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</si>
  <si>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</si>
  <si>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</si>
  <si>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</si>
  <si>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</si>
  <si>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</si>
  <si>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</si>
  <si>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</si>
  <si>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</si>
  <si>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</si>
  <si>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</si>
  <si>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</si>
  <si>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</si>
  <si>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</si>
  <si>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</si>
  <si>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</si>
  <si>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</si>
  <si>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</si>
  <si>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</si>
  <si>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</si>
  <si>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</si>
  <si>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</si>
  <si>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</si>
  <si>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</si>
  <si>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</si>
  <si>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</si>
  <si>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</si>
  <si>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</si>
  <si>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</si>
  <si>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</si>
  <si>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</si>
  <si>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</si>
  <si>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</si>
  <si>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</si>
  <si>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</si>
  <si>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</si>
  <si>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</si>
  <si>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</si>
  <si>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</si>
  <si>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</si>
  <si>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</si>
  <si>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</si>
  <si>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</si>
  <si>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</si>
  <si>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</si>
  <si>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</si>
  <si>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</si>
  <si>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</si>
  <si>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</si>
  <si>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</si>
  <si>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</si>
  <si>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</si>
  <si>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</si>
  <si>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</si>
  <si>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</si>
  <si>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</si>
  <si>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</si>
  <si>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</si>
  <si>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</si>
  <si>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</si>
  <si>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</si>
  <si>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</si>
  <si>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</si>
  <si>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</si>
  <si>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</si>
  <si>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</si>
  <si>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</si>
  <si>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</si>
  <si>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</si>
  <si>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</si>
  <si>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</si>
  <si>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</si>
  <si>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</si>
  <si>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</si>
  <si>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</si>
  <si>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</si>
  <si>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</si>
  <si>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</si>
  <si>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</si>
  <si>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</si>
  <si>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</si>
  <si>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</si>
  <si>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</si>
  <si>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</si>
  <si>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</si>
  <si>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</si>
  <si>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</si>
  <si>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</si>
  <si>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</si>
  <si>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</si>
  <si>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</si>
  <si>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</si>
  <si>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</si>
  <si>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</si>
  <si>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</si>
  <si>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</si>
  <si>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</si>
  <si>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</si>
  <si>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</si>
  <si>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</si>
  <si>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</si>
  <si>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</si>
  <si>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</si>
  <si>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</si>
  <si>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</si>
  <si>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</si>
  <si>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</si>
  <si>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</si>
  <si>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</si>
  <si>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</si>
  <si>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</si>
  <si>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</si>
  <si>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</si>
  <si>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</si>
  <si>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</si>
  <si>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</si>
  <si>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</si>
  <si>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</si>
  <si>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</si>
  <si>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</si>
  <si>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</si>
  <si>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</si>
  <si>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</si>
  <si>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</si>
  <si>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</si>
  <si>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</si>
  <si>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</si>
  <si>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</si>
  <si>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</si>
  <si>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</si>
  <si>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</si>
  <si>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</si>
  <si>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</si>
  <si>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</si>
  <si>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</si>
  <si>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</si>
  <si>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</si>
  <si>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</si>
  <si>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</si>
  <si>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</si>
  <si>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</si>
  <si>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</si>
  <si>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</si>
  <si>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</si>
  <si>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</si>
  <si>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</si>
  <si>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</si>
  <si>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</si>
  <si>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</si>
  <si>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</si>
  <si>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</si>
  <si>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</si>
  <si>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</si>
  <si>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</si>
  <si>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</si>
  <si>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</si>
  <si>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</si>
  <si>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</si>
  <si>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</si>
  <si>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</si>
  <si>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</si>
  <si>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</si>
  <si>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</si>
  <si>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</si>
  <si>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</si>
  <si>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</si>
  <si>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</si>
  <si>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</si>
  <si>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</si>
  <si>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</si>
  <si>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</si>
  <si>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</si>
  <si>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</si>
  <si>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</si>
  <si>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</si>
  <si>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</si>
  <si>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</si>
  <si>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</si>
  <si>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</si>
  <si>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</si>
  <si>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</si>
  <si>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</si>
  <si>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</si>
  <si>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</si>
  <si>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</si>
  <si>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</si>
  <si>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</si>
  <si>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</si>
  <si>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</si>
  <si>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</si>
  <si>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</si>
  <si>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</si>
  <si>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</si>
  <si>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</si>
  <si>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</si>
  <si>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</si>
  <si>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</si>
  <si>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</si>
  <si>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</si>
  <si>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</si>
  <si>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</si>
  <si>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</si>
  <si>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</si>
  <si>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</si>
  <si>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</si>
  <si>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</si>
  <si>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</si>
  <si>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</si>
  <si>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</si>
  <si>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</si>
  <si>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</si>
  <si>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</si>
  <si>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</si>
  <si>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</si>
  <si>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</si>
  <si>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</si>
  <si>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</si>
  <si>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</si>
  <si>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</si>
  <si>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</si>
  <si>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</si>
  <si>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</si>
  <si>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</si>
  <si>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</si>
  <si>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</si>
  <si>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</si>
  <si>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</si>
  <si>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</si>
  <si>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</si>
  <si>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</si>
  <si>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</si>
  <si>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</si>
  <si>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</si>
  <si>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</si>
  <si>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</si>
  <si>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</si>
  <si>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</si>
  <si>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</si>
  <si>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</si>
  <si>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</si>
  <si>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</si>
  <si>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</si>
  <si>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</si>
  <si>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</si>
  <si>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</si>
  <si>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</si>
  <si>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</si>
  <si>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</si>
  <si>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</si>
  <si>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</si>
  <si>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</si>
  <si>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</si>
  <si>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</si>
  <si>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</si>
  <si>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</si>
  <si>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</si>
  <si>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</si>
  <si>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</si>
  <si>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</si>
  <si>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</si>
  <si>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</si>
  <si>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</si>
  <si>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</si>
  <si>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</si>
  <si>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</si>
  <si>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</si>
  <si>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</si>
  <si>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</si>
  <si>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</si>
  <si>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</si>
  <si>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</si>
  <si>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</si>
  <si>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</si>
  <si>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</si>
  <si>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</si>
  <si>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</si>
  <si>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</si>
  <si>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</si>
  <si>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</si>
  <si>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</si>
  <si>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</si>
  <si>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</si>
  <si>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</si>
  <si>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</si>
  <si>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</si>
  <si>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</si>
  <si>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</si>
  <si>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</si>
  <si>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</si>
  <si>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</si>
  <si>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</si>
  <si>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</si>
  <si>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</si>
  <si>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</si>
  <si>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</si>
  <si>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</si>
  <si>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</si>
  <si>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</si>
  <si>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</si>
  <si>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</si>
  <si>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</si>
  <si>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</si>
  <si>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</si>
  <si>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</si>
  <si>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</si>
  <si>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</si>
  <si>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</si>
  <si>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</si>
  <si>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</si>
  <si>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</si>
  <si>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</si>
  <si>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</si>
  <si>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</si>
  <si>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</si>
  <si>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</si>
  <si>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</si>
  <si>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</si>
  <si>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</si>
  <si>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</si>
  <si>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</si>
  <si>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</si>
  <si>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</si>
  <si>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</si>
  <si>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</si>
  <si>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</si>
  <si>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</si>
  <si>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</si>
  <si>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</si>
  <si>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</si>
  <si>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</si>
  <si>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</si>
  <si>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</si>
  <si>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</si>
  <si>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</si>
  <si>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</si>
  <si>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</si>
  <si>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</si>
  <si>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</si>
  <si>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</si>
  <si>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</si>
  <si>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</si>
  <si>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</si>
  <si>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</si>
  <si>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</si>
  <si>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</si>
  <si>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</si>
  <si>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</si>
  <si>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</si>
  <si>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</si>
  <si>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</si>
  <si>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</si>
  <si>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</si>
  <si>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</si>
  <si>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</si>
  <si>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</si>
  <si>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</si>
  <si>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</si>
  <si>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</si>
  <si>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</si>
  <si>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</si>
  <si>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</si>
  <si>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</si>
  <si>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</si>
  <si>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</si>
  <si>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</si>
  <si>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</si>
  <si>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</si>
  <si>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</si>
  <si>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</si>
  <si>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</si>
  <si>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</si>
  <si>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</si>
  <si>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</si>
  <si>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</si>
  <si>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</si>
  <si>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</si>
  <si>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</si>
  <si>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</si>
  <si>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</si>
  <si>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</si>
  <si>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</si>
  <si>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</si>
  <si>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</si>
  <si>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</si>
  <si>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</si>
  <si>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</si>
  <si>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</si>
  <si>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</si>
  <si>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</si>
  <si>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</si>
  <si>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</si>
  <si>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</si>
  <si>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</si>
  <si>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</si>
  <si>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</si>
  <si>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</si>
  <si>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</si>
  <si>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</si>
  <si>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</si>
  <si>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</si>
  <si>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</si>
  <si>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</si>
  <si>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</si>
  <si>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</si>
  <si>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</si>
  <si>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</si>
  <si>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</si>
  <si>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</si>
  <si>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</si>
  <si>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</si>
  <si>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</si>
  <si>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</si>
  <si>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</si>
  <si>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</si>
  <si>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</si>
  <si>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</si>
  <si>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</si>
  <si>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</si>
  <si>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</si>
  <si>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</si>
  <si>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</si>
  <si>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</si>
  <si>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</si>
  <si>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</si>
  <si>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</si>
  <si>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</si>
  <si>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</si>
  <si>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</si>
  <si>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</si>
  <si>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</si>
  <si>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</si>
  <si>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</si>
  <si>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</si>
  <si>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</si>
  <si>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</si>
  <si>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</si>
  <si>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</si>
  <si>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</si>
  <si>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</si>
  <si>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</si>
  <si>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</si>
  <si>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</si>
  <si>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</si>
  <si>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</si>
  <si>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</si>
  <si>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</si>
  <si>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</si>
  <si>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</si>
  <si>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</si>
  <si>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</si>
  <si>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</si>
  <si>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</si>
  <si>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</si>
  <si>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</si>
  <si>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</si>
  <si>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</si>
  <si>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</si>
  <si>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</si>
  <si>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</si>
  <si>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</si>
  <si>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</si>
  <si>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</si>
  <si>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</si>
  <si>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</si>
  <si>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</si>
  <si>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</si>
  <si>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</si>
  <si>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</si>
  <si>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</si>
  <si>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</si>
  <si>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</si>
  <si>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</si>
  <si>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</si>
  <si>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</si>
  <si>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</si>
  <si>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</si>
  <si>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</si>
  <si>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</si>
  <si>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</si>
  <si>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</si>
  <si>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</si>
  <si>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</si>
  <si>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</si>
  <si>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</si>
  <si>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</si>
  <si>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</si>
  <si>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</si>
  <si>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</si>
  <si>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</si>
  <si>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</si>
  <si>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</si>
  <si>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</si>
  <si>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</si>
  <si>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</si>
  <si>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</si>
  <si>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</si>
  <si>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</si>
  <si>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</si>
  <si>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</si>
  <si>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</si>
  <si>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</si>
  <si>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</si>
  <si>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</si>
  <si>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</si>
  <si>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</si>
  <si>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</si>
  <si>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</si>
  <si>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</si>
  <si>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</si>
  <si>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</si>
  <si>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</si>
  <si>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</si>
  <si>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</si>
  <si>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</si>
  <si>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</si>
  <si>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</si>
  <si>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</si>
  <si>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</si>
  <si>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</si>
  <si>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</si>
  <si>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</si>
  <si>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</si>
  <si>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</si>
  <si>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</si>
  <si>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</si>
  <si>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</si>
  <si>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</si>
  <si>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</si>
  <si>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</si>
  <si>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</si>
  <si>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</si>
  <si>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</si>
  <si>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</si>
  <si>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</si>
  <si>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</si>
  <si>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</si>
  <si>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</si>
  <si>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</si>
  <si>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</si>
  <si>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</si>
  <si>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</si>
  <si>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</si>
  <si>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</si>
  <si>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</si>
  <si>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</si>
  <si>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</si>
  <si>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</si>
  <si>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</si>
  <si>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</si>
  <si>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</si>
  <si>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</si>
  <si>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</si>
  <si>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</si>
  <si>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</si>
  <si>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</si>
  <si>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</si>
  <si>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</si>
  <si>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</si>
  <si>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</si>
  <si>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</si>
  <si>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</si>
  <si>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</si>
  <si>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</si>
  <si>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</si>
  <si>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</si>
  <si>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</si>
  <si>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</si>
  <si>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</si>
  <si>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</si>
  <si>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</si>
  <si>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</si>
  <si>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</si>
  <si>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</si>
  <si>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</si>
  <si>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</si>
  <si>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</si>
  <si>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</si>
  <si>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</si>
  <si>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</si>
  <si>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</si>
  <si>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</si>
  <si>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</si>
  <si>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</si>
  <si>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</si>
  <si>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</si>
  <si>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</si>
  <si>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</si>
  <si>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</si>
  <si>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</si>
  <si>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</si>
  <si>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</si>
  <si>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</si>
  <si>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</si>
  <si>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</si>
  <si>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</si>
  <si>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</si>
  <si>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</si>
  <si>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</si>
  <si>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</si>
  <si>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</si>
  <si>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</si>
  <si>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</si>
  <si>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</si>
  <si>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</si>
  <si>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</si>
  <si>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</si>
  <si>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</si>
  <si>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</si>
  <si>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</si>
  <si>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</si>
  <si>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</si>
  <si>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</si>
  <si>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</si>
  <si>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</si>
  <si>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</si>
  <si>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</si>
  <si>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</si>
  <si>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</si>
  <si>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</si>
  <si>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</si>
  <si>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</si>
  <si>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</si>
  <si>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</si>
  <si>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</si>
  <si>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</si>
  <si>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</si>
  <si>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</si>
  <si>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</si>
  <si>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</si>
  <si>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</si>
  <si>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</si>
  <si>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</si>
  <si>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</si>
  <si>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</si>
  <si>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</si>
  <si>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</si>
  <si>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</si>
  <si>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</si>
  <si>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</si>
  <si>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</si>
  <si>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</si>
  <si>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</si>
  <si>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</si>
  <si>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</si>
  <si>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</si>
  <si>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</si>
  <si>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</si>
  <si>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</si>
  <si>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</si>
  <si>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</si>
  <si>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</si>
  <si>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</si>
  <si>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</si>
  <si>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</si>
  <si>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</si>
  <si>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</si>
  <si>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</si>
  <si>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</si>
  <si>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</si>
  <si>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</si>
  <si>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</si>
  <si>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</si>
  <si>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</si>
  <si>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</si>
  <si>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</si>
  <si>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</si>
  <si>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</si>
  <si>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</si>
  <si>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</si>
  <si>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</si>
  <si>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</si>
  <si>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</si>
  <si>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</si>
  <si>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</si>
  <si>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</si>
  <si>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</si>
  <si>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</si>
  <si>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</si>
  <si>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</si>
  <si>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</si>
  <si>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</si>
  <si>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</si>
  <si>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</si>
  <si>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</si>
  <si>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</si>
  <si>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</si>
  <si>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</si>
  <si>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</si>
  <si>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</si>
  <si>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</si>
  <si>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</si>
  <si>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</si>
  <si>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</si>
  <si>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</si>
  <si>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</si>
  <si>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</si>
  <si>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</si>
  <si>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</si>
  <si>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</si>
  <si>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</si>
  <si>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</si>
  <si>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</si>
  <si>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</si>
  <si>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</si>
  <si>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</si>
  <si>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</si>
  <si>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</si>
  <si>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</si>
  <si>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</si>
  <si>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</si>
  <si>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</si>
  <si>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</si>
  <si>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</si>
  <si>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</si>
  <si>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</si>
  <si>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</si>
  <si>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</si>
  <si>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</si>
  <si>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</si>
  <si>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</si>
  <si>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</si>
  <si>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</si>
  <si>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</si>
  <si>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</si>
  <si>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</si>
  <si>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</si>
  <si>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</si>
  <si>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</si>
  <si>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</si>
  <si>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</si>
  <si>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</si>
  <si>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</si>
  <si>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</si>
  <si>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</si>
  <si>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</si>
  <si>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</si>
  <si>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</si>
  <si>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</si>
  <si>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</si>
  <si>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</si>
  <si>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</si>
  <si>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</si>
  <si>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</si>
  <si>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</si>
  <si>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</si>
  <si>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</si>
  <si>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</si>
  <si>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</si>
  <si>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</si>
  <si>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</si>
  <si>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</si>
  <si>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</si>
  <si>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</si>
  <si>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</si>
  <si>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</si>
  <si>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</si>
  <si>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</si>
  <si>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</si>
  <si>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</si>
  <si>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</si>
  <si>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</si>
  <si>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</si>
  <si>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</si>
  <si>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</si>
  <si>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</si>
  <si>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</si>
  <si>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</si>
  <si>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</si>
  <si>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</si>
  <si>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</si>
  <si>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</si>
  <si>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</si>
  <si>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</si>
  <si>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</si>
  <si>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</si>
  <si>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</si>
  <si>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</si>
  <si>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</si>
  <si>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</si>
  <si>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</si>
  <si>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</si>
  <si>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</si>
  <si>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</si>
  <si>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</si>
  <si>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</si>
  <si>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</si>
  <si>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</si>
  <si>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</si>
  <si>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</si>
  <si>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</si>
  <si>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</si>
  <si>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</si>
  <si>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</si>
  <si>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</si>
  <si>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</si>
  <si>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</si>
  <si>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</si>
  <si>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</si>
  <si>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</si>
  <si>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</si>
  <si>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</si>
  <si>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</si>
  <si>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</si>
  <si>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</si>
  <si>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</si>
  <si>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</si>
  <si>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</si>
  <si>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</si>
  <si>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</si>
  <si>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</si>
  <si>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</si>
  <si>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</si>
  <si>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</si>
  <si>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</si>
  <si>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</si>
  <si>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</si>
  <si>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</si>
  <si>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</si>
  <si>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</si>
  <si>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</si>
  <si>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</si>
  <si>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</si>
  <si>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</si>
  <si>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</si>
  <si>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</si>
  <si>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</si>
  <si>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</si>
  <si>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</si>
  <si>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</si>
  <si>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</si>
  <si>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</si>
  <si>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</si>
  <si>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</si>
  <si>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</si>
  <si>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</si>
  <si>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</si>
  <si>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</si>
  <si>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</si>
  <si>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</si>
  <si>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</si>
  <si>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</si>
  <si>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</si>
  <si>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</si>
  <si>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</si>
  <si>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</si>
  <si>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</si>
  <si>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</si>
  <si>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</si>
  <si>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</si>
  <si>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</si>
  <si>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</si>
  <si>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</si>
  <si>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</si>
  <si>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</si>
  <si>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</si>
  <si>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</si>
  <si>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</si>
  <si>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</si>
  <si>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</si>
  <si>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</si>
  <si>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</si>
  <si>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</si>
  <si>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</si>
  <si>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</si>
  <si>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</si>
  <si>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</si>
  <si>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</si>
  <si>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</si>
  <si>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</si>
  <si>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</si>
  <si>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</si>
  <si>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</si>
  <si>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</si>
  <si>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</si>
  <si>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</si>
  <si>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</si>
  <si>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</si>
  <si>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</si>
  <si>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</si>
  <si>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</si>
  <si>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</si>
  <si>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</si>
  <si>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</si>
  <si>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</si>
  <si>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</si>
  <si>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</si>
  <si>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</si>
  <si>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</si>
  <si>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</si>
  <si>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</si>
  <si>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</si>
  <si>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</si>
  <si>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</si>
  <si>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</si>
  <si>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</si>
  <si>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</si>
  <si>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</si>
  <si>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</si>
  <si>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</si>
  <si>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</si>
  <si>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</si>
  <si>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</si>
  <si>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</si>
  <si>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</si>
  <si>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</si>
  <si>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</si>
  <si>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</si>
  <si>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</si>
  <si>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</si>
  <si>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</si>
  <si>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</si>
  <si>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</si>
  <si>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</si>
  <si>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</si>
  <si>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</si>
  <si>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</si>
  <si>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</si>
  <si>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</si>
  <si>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</si>
  <si>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</si>
  <si>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</si>
  <si>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</si>
  <si>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</si>
  <si>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</si>
  <si>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</si>
  <si>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</si>
  <si>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</si>
  <si>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</si>
  <si>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</si>
  <si>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</si>
  <si>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</si>
  <si>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</si>
  <si>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</si>
  <si>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</si>
  <si>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</si>
  <si>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</si>
  <si>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</si>
  <si>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</si>
  <si>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</si>
  <si>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</si>
  <si>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</si>
  <si>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</si>
  <si>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</si>
  <si>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</si>
  <si>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</si>
  <si>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</si>
  <si>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</si>
  <si>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</si>
  <si>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</si>
  <si>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</si>
  <si>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</si>
  <si>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</si>
  <si>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</si>
  <si>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</si>
  <si>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</si>
  <si>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</si>
  <si>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</si>
  <si>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</si>
  <si>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</si>
  <si>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</si>
  <si>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</si>
  <si>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</si>
  <si>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</si>
  <si>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</si>
  <si>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</si>
  <si>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</si>
  <si>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</si>
  <si>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</si>
  <si>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</si>
  <si>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</si>
  <si>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</si>
  <si>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</si>
  <si>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</si>
  <si>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</si>
  <si>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</si>
  <si>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</si>
  <si>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</si>
  <si>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</si>
  <si>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</si>
  <si>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</si>
  <si>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</si>
  <si>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</si>
  <si>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</si>
  <si>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</si>
  <si>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</si>
  <si>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</si>
  <si>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</si>
  <si>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</si>
  <si>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</si>
  <si>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</si>
  <si>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</si>
  <si>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</si>
  <si>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</si>
  <si>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</si>
  <si>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</si>
  <si>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</si>
  <si>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</si>
  <si>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</si>
  <si>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</si>
  <si>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</si>
  <si>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</si>
  <si>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</si>
  <si>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</si>
  <si>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</si>
  <si>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</si>
  <si>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</si>
  <si>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</si>
  <si>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</si>
  <si>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</si>
  <si>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</si>
  <si>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</si>
  <si>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</si>
  <si>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</si>
  <si>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</si>
  <si>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</si>
  <si>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</si>
  <si>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</si>
  <si>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</si>
  <si>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</si>
  <si>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</si>
  <si>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</si>
  <si>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</si>
  <si>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</si>
  <si>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</si>
  <si>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</si>
  <si>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</si>
  <si>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</si>
  <si>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</si>
  <si>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</si>
  <si>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</si>
  <si>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</si>
  <si>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</si>
  <si>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</si>
  <si>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</si>
  <si>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</si>
  <si>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</si>
  <si>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</si>
  <si>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</si>
  <si>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</si>
  <si>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</si>
  <si>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</si>
  <si>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</si>
  <si>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</si>
  <si>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</si>
  <si>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</si>
  <si>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</si>
  <si>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</si>
  <si>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</si>
  <si>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</si>
  <si>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</si>
  <si>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</si>
  <si>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</si>
  <si>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</si>
  <si>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</si>
  <si>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</si>
  <si>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</si>
  <si>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</si>
  <si>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</si>
  <si>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</si>
  <si>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</si>
  <si>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</si>
  <si>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</si>
  <si>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</si>
  <si>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</si>
  <si>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</si>
  <si>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</si>
  <si>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</si>
  <si>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</si>
  <si>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</si>
  <si>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</si>
  <si>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</si>
  <si>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</si>
  <si>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</si>
  <si>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</si>
  <si>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</si>
  <si>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</si>
  <si>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</si>
  <si>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</si>
  <si>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</si>
  <si>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</si>
  <si>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</si>
  <si>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</si>
  <si>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</si>
  <si>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</si>
  <si>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</si>
  <si>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</si>
  <si>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</si>
  <si>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</si>
  <si>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</si>
  <si>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</si>
  <si>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</si>
  <si>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</si>
  <si>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</si>
  <si>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</si>
  <si>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</si>
  <si>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</si>
  <si>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</si>
  <si>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</si>
  <si>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</si>
  <si>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</si>
  <si>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</si>
  <si>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</si>
  <si>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</si>
  <si>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</si>
  <si>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</si>
  <si>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</si>
  <si>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</si>
  <si>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</si>
  <si>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</si>
  <si>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</si>
  <si>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</si>
  <si>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</si>
  <si>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</si>
  <si>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</si>
  <si>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</si>
  <si>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</si>
  <si>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</si>
  <si>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</si>
  <si>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</si>
  <si>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</si>
  <si>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</si>
  <si>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</si>
  <si>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</si>
  <si>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</si>
  <si>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</si>
  <si>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</si>
  <si>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</si>
  <si>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</si>
  <si>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</si>
  <si>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</si>
  <si>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</si>
  <si>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</si>
  <si>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</si>
  <si>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</si>
  <si>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</si>
  <si>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</si>
  <si>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</si>
  <si>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</si>
  <si>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</si>
  <si>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</si>
  <si>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</si>
  <si>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</si>
  <si>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</si>
  <si>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</si>
  <si>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</si>
  <si>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</si>
  <si>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</si>
  <si>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</si>
  <si>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</si>
  <si>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</si>
  <si>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</si>
  <si>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</si>
  <si>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</si>
  <si>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</si>
  <si>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</si>
  <si>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</si>
  <si>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</si>
  <si>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</si>
  <si>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</si>
  <si>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</si>
  <si>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</si>
  <si>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</si>
  <si>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</si>
  <si>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</si>
  <si>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</si>
  <si>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</si>
  <si>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</si>
  <si>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</si>
  <si>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</si>
  <si>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</si>
  <si>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</si>
  <si>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</si>
  <si>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</si>
  <si>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</si>
  <si>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</si>
  <si>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</si>
  <si>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</si>
  <si>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</si>
  <si>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</si>
  <si>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</si>
  <si>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</si>
  <si>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</si>
  <si>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</si>
  <si>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</si>
  <si>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</si>
  <si>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</si>
  <si>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</si>
  <si>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</si>
  <si>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</si>
  <si>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</si>
  <si>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</si>
  <si>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</si>
  <si>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</si>
  <si>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</si>
  <si>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</si>
  <si>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</si>
  <si>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</si>
  <si>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</si>
  <si>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</si>
  <si>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</si>
  <si>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</si>
  <si>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</si>
  <si>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</si>
  <si>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</si>
  <si>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</si>
  <si>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</si>
  <si>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</si>
  <si>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</si>
  <si>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</si>
  <si>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</si>
  <si>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</si>
  <si>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</si>
  <si>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</si>
  <si>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</si>
  <si>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</si>
  <si>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</si>
  <si>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</si>
  <si>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</si>
  <si>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</si>
  <si>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</si>
  <si>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</si>
  <si>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</si>
  <si>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</si>
  <si>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</si>
  <si>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</si>
  <si>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</si>
  <si>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</si>
  <si>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</si>
  <si>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</si>
  <si>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</si>
  <si>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</si>
  <si>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</si>
  <si>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</si>
  <si>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</si>
  <si>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</si>
  <si>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</si>
  <si>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</si>
  <si>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</si>
  <si>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</si>
  <si>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</si>
  <si>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</si>
  <si>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</si>
  <si>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</si>
  <si>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</si>
  <si>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</si>
  <si>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</si>
  <si>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</si>
  <si>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</si>
  <si>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</si>
  <si>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</si>
  <si>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</si>
  <si>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</si>
  <si>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</si>
  <si>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</si>
  <si>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</si>
  <si>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</si>
  <si>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</si>
  <si>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</si>
  <si>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</si>
  <si>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</si>
  <si>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</si>
  <si>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</si>
  <si>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</si>
  <si>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</si>
  <si>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</si>
  <si>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</si>
  <si>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</si>
  <si>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</si>
  <si>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</si>
  <si>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</si>
  <si>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</si>
  <si>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</si>
  <si>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</si>
  <si>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</si>
  <si>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</si>
  <si>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</si>
  <si>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</si>
  <si>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</si>
  <si>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</si>
  <si>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</si>
  <si>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</si>
  <si>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</si>
  <si>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</si>
  <si>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</si>
  <si>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</si>
  <si>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</si>
  <si>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</si>
  <si>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</si>
  <si>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</si>
  <si>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</si>
  <si>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</si>
  <si>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</si>
  <si>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</si>
  <si>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</si>
  <si>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</si>
  <si>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</si>
  <si>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</si>
  <si>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</si>
  <si>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</si>
  <si>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</si>
  <si>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</si>
  <si>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</si>
  <si>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</si>
  <si>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</si>
  <si>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</si>
  <si>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</si>
  <si>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</si>
  <si>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</si>
  <si>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</si>
  <si>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</si>
  <si>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</si>
  <si>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</si>
  <si>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</si>
  <si>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</si>
  <si>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</si>
  <si>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</si>
  <si>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</si>
  <si>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</si>
  <si>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</si>
  <si>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</si>
  <si>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</si>
  <si>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</si>
  <si>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</si>
  <si>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</si>
  <si>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</si>
  <si>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</si>
  <si>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</si>
  <si>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</si>
  <si>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</si>
  <si>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</si>
  <si>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</si>
  <si>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</si>
  <si>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</si>
  <si>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</si>
  <si>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</si>
  <si>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</si>
  <si>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</si>
  <si>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</si>
  <si>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</si>
  <si>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</si>
  <si>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</si>
  <si>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</si>
  <si>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</si>
  <si>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</si>
  <si>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</si>
  <si>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</si>
  <si>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</si>
  <si>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</si>
  <si>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</si>
  <si>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</si>
  <si>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</si>
  <si>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</si>
  <si>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</si>
  <si>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</si>
  <si>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</si>
  <si>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</si>
  <si>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</si>
  <si>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</si>
  <si>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</si>
  <si>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</si>
  <si>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</si>
  <si>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</si>
  <si>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</si>
  <si>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</si>
  <si>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</si>
  <si>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</si>
  <si>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</si>
  <si>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</si>
  <si>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</si>
  <si>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</si>
  <si>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</si>
  <si>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</si>
  <si>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</si>
  <si>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</si>
  <si>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</si>
  <si>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</si>
  <si>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</si>
  <si>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</si>
  <si>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</si>
  <si>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</si>
  <si>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</si>
  <si>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</si>
  <si>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</si>
  <si>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</si>
  <si>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</si>
  <si>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</si>
  <si>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</si>
  <si>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</si>
  <si>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</si>
  <si>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</si>
  <si>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</si>
  <si>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</si>
  <si>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</si>
  <si>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</si>
  <si>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</si>
  <si>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</si>
  <si>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</si>
  <si>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</si>
  <si>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</si>
  <si>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</si>
  <si>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</si>
  <si>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</si>
  <si>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</si>
  <si>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</si>
  <si>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</si>
  <si>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</si>
  <si>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</si>
  <si>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</si>
  <si>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</si>
  <si>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</si>
  <si>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</si>
  <si>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</si>
  <si>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</si>
  <si>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</si>
  <si>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</si>
  <si>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</si>
  <si>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</si>
  <si>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</si>
  <si>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</si>
  <si>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</si>
  <si>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</si>
  <si>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</si>
  <si>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</si>
  <si>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</si>
  <si>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</si>
  <si>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</si>
  <si>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</si>
  <si>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</si>
  <si>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</si>
  <si>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</si>
  <si>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</si>
  <si>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</si>
  <si>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</si>
  <si>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</si>
  <si>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</si>
  <si>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</si>
  <si>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</si>
  <si>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</si>
  <si>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</si>
  <si>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</si>
  <si>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</si>
  <si>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</si>
  <si>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</si>
  <si>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</si>
  <si>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</si>
  <si>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</si>
  <si>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</si>
  <si>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</si>
  <si>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</si>
  <si>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</si>
  <si>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</si>
  <si>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</si>
  <si>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</si>
  <si>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</si>
  <si>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</si>
  <si>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</si>
  <si>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</si>
  <si>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</si>
  <si>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</si>
  <si>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</si>
  <si>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</si>
  <si>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</si>
  <si>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</si>
  <si>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</si>
  <si>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</si>
  <si>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</si>
  <si>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</si>
  <si>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</si>
  <si>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</si>
  <si>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</si>
  <si>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</si>
  <si>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</si>
  <si>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</si>
  <si>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</si>
  <si>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</si>
  <si>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</si>
  <si>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</si>
  <si>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</si>
  <si>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</si>
  <si>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</si>
  <si>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</si>
  <si>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</si>
  <si>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</si>
  <si>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</si>
  <si>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</si>
  <si>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</si>
  <si>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</si>
  <si>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</si>
  <si>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</si>
  <si>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</si>
  <si>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</si>
  <si>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</si>
  <si>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</si>
  <si>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</si>
  <si>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</si>
  <si>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</si>
  <si>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</si>
  <si>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</si>
  <si>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</si>
  <si>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</si>
  <si>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</si>
  <si>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</si>
  <si>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</si>
  <si>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</si>
  <si>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</si>
  <si>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</si>
  <si>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</si>
  <si>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</si>
  <si>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</si>
  <si>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</si>
  <si>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</si>
  <si>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</si>
  <si>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</si>
  <si>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</si>
  <si>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</si>
  <si>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</si>
  <si>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</si>
  <si>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</si>
  <si>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</si>
  <si>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</si>
  <si>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</si>
  <si>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</si>
  <si>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</si>
  <si>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</si>
  <si>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</si>
  <si>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</si>
  <si>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</si>
  <si>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</si>
  <si>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</si>
  <si>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</si>
  <si>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</si>
  <si>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</si>
  <si>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</si>
  <si>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</si>
  <si>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</si>
  <si>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</si>
  <si>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</si>
  <si>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</si>
  <si>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</si>
  <si>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</si>
  <si>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</si>
  <si>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</si>
  <si>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</si>
  <si>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</si>
  <si>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</si>
  <si>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</si>
  <si>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</si>
  <si>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</si>
  <si>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</si>
  <si>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</si>
  <si>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</si>
  <si>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</si>
  <si>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</si>
  <si>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</si>
  <si>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</si>
  <si>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</si>
  <si>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</si>
  <si>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</si>
  <si>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</si>
  <si>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</si>
  <si>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</si>
  <si>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</si>
  <si>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</si>
  <si>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</si>
  <si>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</si>
  <si>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</si>
  <si>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</si>
  <si>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</si>
  <si>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</si>
  <si>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</si>
  <si>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</si>
  <si>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</si>
  <si>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</si>
  <si>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</si>
  <si>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</si>
  <si>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</si>
  <si>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</si>
  <si>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</si>
  <si>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</si>
  <si>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</si>
  <si>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</si>
  <si>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</si>
  <si>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</si>
  <si>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</si>
  <si>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</si>
  <si>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</si>
  <si>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</si>
  <si>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</si>
  <si>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</si>
  <si>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</si>
  <si>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</si>
  <si>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</si>
  <si>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</si>
  <si>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</si>
  <si>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</si>
  <si>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</si>
  <si>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</si>
  <si>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</si>
  <si>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</si>
  <si>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</si>
  <si>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</si>
  <si>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</si>
  <si>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</si>
  <si>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</si>
  <si>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</si>
  <si>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</si>
  <si>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</si>
  <si>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</si>
  <si>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</si>
  <si>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</si>
  <si>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</si>
  <si>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</si>
  <si>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</si>
  <si>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</si>
  <si>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</si>
  <si>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</si>
  <si>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</si>
  <si>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</si>
  <si>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</si>
  <si>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</si>
  <si>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</si>
  <si>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</si>
  <si>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</si>
  <si>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</si>
  <si>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</si>
  <si>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</si>
  <si>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</si>
  <si>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</si>
  <si>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</si>
  <si>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</si>
  <si>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</si>
  <si>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</si>
  <si>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</si>
  <si>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</si>
  <si>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</si>
  <si>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</si>
  <si>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</si>
  <si>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</si>
  <si>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</si>
  <si>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</si>
  <si>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</si>
  <si>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</si>
  <si>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</si>
  <si>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</si>
  <si>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</si>
  <si>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</si>
  <si>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</si>
  <si>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</si>
  <si>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</si>
  <si>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</si>
  <si>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</si>
  <si>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</si>
  <si>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</si>
  <si>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</si>
  <si>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</si>
  <si>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</si>
  <si>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</si>
  <si>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</si>
  <si>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</si>
  <si>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</si>
  <si>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</si>
  <si>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</si>
  <si>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</si>
  <si>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</si>
  <si>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</si>
  <si>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</si>
  <si>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</si>
  <si>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</si>
  <si>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</si>
  <si>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</si>
  <si>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</si>
  <si>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</si>
  <si>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</si>
  <si>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</si>
  <si>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</si>
  <si>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</si>
  <si>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</si>
  <si>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</si>
  <si>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</si>
  <si>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</si>
  <si>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</si>
  <si>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</si>
  <si>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</si>
  <si>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</si>
  <si>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</si>
  <si>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</si>
  <si>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</si>
  <si>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</si>
  <si>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</si>
  <si>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</si>
  <si>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</si>
  <si>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</si>
  <si>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</si>
  <si>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</si>
  <si>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</si>
  <si>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</si>
  <si>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</si>
  <si>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</si>
  <si>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</si>
  <si>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</si>
  <si>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</si>
  <si>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</si>
  <si>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</si>
  <si>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</si>
  <si>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</si>
  <si>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</si>
  <si>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</si>
  <si>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</si>
  <si>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</si>
  <si>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</si>
  <si>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</si>
  <si>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</si>
  <si>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</si>
  <si>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</si>
  <si>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</si>
  <si>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</si>
  <si>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</si>
  <si>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</si>
  <si>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</si>
  <si>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</si>
  <si>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</si>
  <si>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</si>
  <si>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</si>
  <si>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</si>
  <si>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</si>
  <si>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</si>
  <si>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</si>
  <si>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</si>
  <si>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</si>
  <si>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</si>
  <si>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</si>
  <si>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</si>
  <si>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</si>
  <si>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</si>
  <si>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</si>
  <si>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</si>
  <si>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</si>
  <si>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</si>
  <si>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</si>
  <si>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</si>
  <si>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</si>
  <si>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</si>
  <si>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</si>
  <si>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</si>
  <si>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</si>
  <si>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</si>
  <si>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</si>
  <si>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</si>
  <si>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</si>
  <si>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</si>
  <si>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</si>
  <si>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</si>
  <si>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</si>
  <si>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</si>
  <si>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</si>
  <si>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</si>
  <si>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</si>
  <si>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</si>
  <si>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</si>
  <si>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</si>
  <si>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</si>
  <si>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</si>
  <si>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</si>
  <si>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</si>
  <si>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</si>
  <si>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</si>
  <si>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</si>
  <si>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</si>
  <si>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</si>
  <si>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</si>
  <si>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</si>
  <si>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</si>
  <si>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</si>
  <si>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</si>
  <si>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</si>
  <si>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</si>
  <si>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</si>
  <si>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</si>
  <si>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</si>
  <si>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</si>
  <si>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</si>
  <si>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</si>
  <si>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</si>
  <si>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</si>
  <si>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</si>
  <si>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</si>
  <si>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</si>
  <si>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</si>
  <si>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</si>
  <si>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</si>
  <si>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</si>
  <si>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</si>
  <si>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</si>
  <si>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</si>
  <si>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</si>
  <si>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</si>
  <si>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</si>
  <si>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</si>
  <si>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</si>
  <si>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</si>
  <si>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</si>
  <si>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</si>
  <si>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</si>
  <si>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</si>
  <si>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</si>
  <si>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</si>
  <si>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</si>
  <si>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</si>
  <si>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</si>
  <si>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</si>
  <si>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</si>
  <si>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</si>
  <si>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</si>
  <si>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</si>
  <si>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</si>
  <si>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</si>
  <si>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</si>
  <si>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</si>
  <si>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</si>
  <si>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</si>
  <si>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</si>
  <si>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</si>
  <si>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</si>
  <si>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</si>
  <si>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</si>
  <si>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</si>
  <si>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</si>
  <si>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</si>
  <si>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</si>
  <si>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</si>
  <si>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</si>
  <si>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</si>
  <si>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</si>
  <si>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</si>
  <si>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</si>
  <si>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</si>
  <si>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</si>
  <si>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</si>
  <si>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</si>
  <si>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</si>
  <si>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</si>
  <si>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</si>
  <si>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</si>
  <si>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</si>
  <si>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</si>
  <si>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</si>
  <si>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</si>
  <si>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</si>
  <si>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</si>
  <si>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</si>
  <si>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</si>
  <si>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</si>
  <si>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</si>
  <si>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</si>
  <si>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</si>
  <si>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</si>
  <si>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</si>
  <si>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</si>
  <si>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</si>
  <si>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</si>
  <si>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</si>
  <si>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</si>
  <si>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</si>
  <si>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</si>
  <si>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</si>
  <si>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</si>
  <si>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</si>
  <si>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</si>
  <si>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</si>
  <si>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</si>
  <si>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</si>
  <si>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</si>
  <si>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</si>
  <si>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</si>
  <si>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</si>
  <si>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</si>
  <si>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</si>
  <si>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</si>
  <si>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</si>
  <si>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</si>
  <si>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</si>
  <si>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</si>
  <si>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</si>
  <si>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</si>
  <si>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</si>
  <si>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</si>
  <si>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</si>
  <si>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</si>
  <si>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</si>
  <si>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</si>
  <si>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</si>
  <si>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</si>
  <si>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</si>
  <si>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</si>
  <si>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</si>
  <si>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</si>
  <si>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</si>
  <si>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</si>
  <si>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</si>
  <si>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</si>
  <si>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</si>
  <si>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</si>
  <si>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</si>
  <si>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</si>
  <si>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</si>
  <si>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</si>
  <si>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</si>
  <si>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</si>
  <si>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</si>
  <si>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</si>
  <si>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</si>
  <si>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</si>
  <si>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</si>
  <si>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</si>
  <si>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</si>
  <si>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</si>
  <si>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</si>
  <si>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</si>
  <si>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</si>
  <si>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</si>
  <si>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</si>
  <si>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</si>
  <si>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</si>
  <si>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</si>
  <si>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</si>
  <si>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</si>
  <si>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</si>
  <si>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</si>
  <si>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</si>
  <si>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</si>
  <si>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</si>
  <si>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</si>
  <si>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</si>
  <si>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</si>
  <si>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</si>
  <si>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</si>
  <si>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</si>
  <si>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</si>
  <si>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</si>
  <si>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</si>
  <si>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</si>
  <si>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</si>
  <si>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</si>
  <si>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</si>
  <si>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</si>
  <si>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</si>
  <si>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</si>
  <si>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</si>
  <si>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</si>
  <si>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</si>
  <si>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</si>
  <si>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</si>
  <si>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</si>
  <si>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</si>
  <si>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</si>
  <si>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</si>
  <si>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</si>
  <si>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</si>
  <si>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</si>
  <si>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</si>
  <si>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</si>
  <si>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</si>
  <si>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</si>
  <si>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</si>
  <si>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</si>
  <si>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</si>
  <si>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</si>
  <si>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</si>
  <si>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</si>
  <si>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</si>
  <si>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</si>
  <si>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</si>
  <si>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</si>
  <si>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</si>
  <si>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</si>
  <si>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</si>
  <si>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</si>
  <si>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</si>
  <si>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</si>
  <si>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</si>
  <si>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</si>
  <si>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</si>
  <si>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</si>
  <si>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</si>
  <si>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</si>
  <si>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</si>
  <si>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</si>
  <si>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</si>
  <si>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</si>
  <si>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</si>
  <si>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</si>
  <si>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</si>
  <si>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</si>
  <si>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</si>
  <si>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</si>
  <si>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</si>
  <si>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</si>
  <si>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</si>
  <si>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</si>
  <si>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</si>
  <si>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</si>
  <si>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</si>
  <si>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</si>
  <si>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</si>
  <si>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</si>
  <si>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</si>
  <si>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</si>
  <si>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</si>
  <si>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</si>
  <si>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</si>
  <si>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</si>
  <si>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</si>
  <si>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</si>
  <si>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</si>
  <si>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</si>
  <si>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</si>
  <si>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</si>
  <si>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</si>
  <si>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</si>
  <si>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</si>
  <si>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</si>
  <si>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</si>
  <si>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</si>
  <si>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</si>
  <si>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</si>
  <si>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</si>
  <si>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</si>
  <si>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</si>
  <si>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</si>
  <si>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</si>
  <si>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</si>
  <si>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</si>
  <si>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</si>
  <si>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</si>
  <si>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</si>
  <si>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</si>
  <si>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</si>
  <si>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</si>
  <si>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</si>
  <si>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</si>
  <si>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</si>
  <si>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</si>
  <si>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</si>
  <si>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</si>
  <si>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</si>
  <si>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</si>
  <si>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</si>
  <si>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</si>
  <si>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</si>
  <si>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</si>
  <si>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</si>
  <si>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</si>
  <si>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</si>
  <si>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</si>
  <si>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</si>
  <si>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</si>
  <si>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</si>
  <si>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</si>
  <si>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</si>
  <si>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</si>
  <si>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</si>
  <si>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</si>
  <si>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</si>
  <si>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</si>
  <si>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</si>
  <si>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</si>
  <si>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</si>
  <si>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</si>
  <si>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</si>
  <si>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</si>
  <si>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</si>
  <si>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</si>
  <si>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</si>
  <si>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</si>
  <si>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</si>
  <si>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</si>
  <si>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</si>
  <si>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</si>
  <si>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</si>
  <si>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</si>
  <si>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</si>
  <si>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</si>
  <si>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</si>
  <si>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</si>
  <si>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</si>
  <si>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</si>
  <si>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</si>
  <si>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</si>
  <si>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</si>
  <si>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</si>
  <si>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</si>
  <si>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</si>
  <si>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</si>
  <si>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</si>
  <si>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</si>
  <si>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</si>
  <si>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</si>
  <si>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</si>
  <si>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</si>
  <si>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</si>
  <si>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</si>
  <si>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</si>
  <si>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</si>
  <si>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</si>
  <si>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</si>
  <si>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</si>
  <si>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</si>
  <si>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</si>
  <si>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</si>
  <si>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</si>
  <si>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</si>
  <si>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</si>
  <si>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</si>
  <si>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</si>
  <si>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</si>
  <si>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</si>
  <si>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</si>
  <si>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</si>
  <si>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</si>
  <si>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</si>
  <si>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</si>
  <si>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</si>
  <si>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</si>
  <si>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</si>
  <si>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</si>
  <si>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</si>
  <si>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</si>
  <si>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</si>
  <si>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</si>
  <si>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</si>
  <si>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</si>
  <si>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</si>
  <si>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</si>
  <si>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</si>
  <si>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</si>
  <si>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</si>
  <si>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</si>
  <si>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</si>
  <si>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</si>
  <si>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</si>
  <si>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</si>
  <si>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</si>
  <si>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</si>
  <si>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</si>
  <si>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</si>
  <si>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</si>
  <si>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</si>
  <si>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</si>
  <si>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</si>
  <si>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</si>
  <si>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</si>
  <si>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</si>
  <si>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</si>
  <si>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</si>
  <si>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</si>
  <si>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</si>
  <si>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</si>
  <si>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</si>
  <si>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</si>
  <si>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</si>
  <si>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</si>
  <si>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</si>
  <si>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</si>
  <si>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</si>
  <si>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</si>
  <si>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</si>
  <si>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</si>
  <si>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</si>
  <si>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</si>
  <si>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</si>
  <si>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</si>
  <si>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</si>
  <si>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</si>
  <si>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</si>
  <si>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</si>
  <si>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</si>
  <si>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</si>
  <si>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</si>
  <si>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</si>
  <si>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</si>
  <si>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</si>
  <si>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</si>
  <si>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</si>
  <si>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</si>
  <si>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</si>
  <si>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</si>
  <si>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</si>
  <si>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</si>
  <si>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</si>
  <si>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</si>
  <si>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</si>
  <si>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</si>
  <si>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</si>
  <si>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</si>
  <si>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</si>
  <si>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</si>
  <si>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</si>
  <si>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</si>
  <si>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</si>
  <si>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</si>
  <si>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</si>
  <si>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</si>
  <si>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</si>
  <si>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</si>
  <si>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</si>
  <si>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</si>
  <si>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</si>
  <si>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</si>
  <si>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</si>
  <si>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</si>
  <si>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</si>
  <si>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</si>
  <si>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</si>
  <si>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</si>
  <si>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</si>
  <si>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</si>
  <si>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</si>
  <si>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</si>
  <si>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</si>
  <si>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</si>
  <si>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</si>
  <si>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</si>
  <si>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</si>
  <si>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</si>
  <si>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</si>
  <si>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</si>
  <si>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</si>
  <si>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</si>
  <si>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</si>
  <si>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</si>
  <si>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</si>
  <si>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</si>
  <si>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</si>
  <si>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</si>
  <si>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</si>
  <si>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</si>
  <si>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</si>
  <si>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</si>
  <si>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</si>
  <si>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</si>
  <si>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</si>
  <si>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</si>
  <si>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</si>
  <si>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</si>
  <si>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</si>
  <si>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</si>
  <si>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</si>
  <si>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</si>
  <si>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</si>
  <si>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</si>
  <si>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</si>
  <si>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</si>
  <si>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</si>
  <si>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</si>
  <si>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</si>
  <si>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</si>
  <si>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</si>
  <si>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</si>
  <si>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</si>
  <si>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</si>
  <si>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</si>
  <si>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</si>
  <si>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</si>
  <si>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</si>
  <si>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</si>
  <si>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</si>
  <si>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</si>
  <si>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</si>
  <si>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</si>
  <si>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</si>
  <si>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</si>
  <si>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</si>
  <si>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</si>
  <si>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</si>
  <si>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</si>
  <si>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</si>
  <si>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</si>
  <si>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</si>
  <si>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</si>
  <si>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</si>
  <si>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</si>
  <si>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</si>
  <si>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</si>
  <si>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</si>
  <si>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</si>
  <si>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</si>
  <si>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</si>
  <si>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</si>
  <si>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</si>
  <si>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</si>
  <si>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</si>
  <si>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</si>
  <si>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</si>
  <si>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</si>
  <si>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</si>
  <si>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</si>
  <si>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</si>
  <si>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</si>
  <si>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</si>
  <si>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</si>
  <si>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</si>
  <si>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</si>
  <si>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</si>
  <si>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</si>
  <si>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</si>
  <si>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</si>
  <si>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</si>
  <si>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</si>
  <si>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</si>
  <si>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</si>
  <si>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</si>
  <si>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</si>
  <si>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</si>
  <si>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</si>
  <si>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</si>
  <si>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</si>
  <si>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</si>
  <si>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</si>
  <si>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</si>
  <si>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</si>
  <si>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</si>
  <si>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</si>
  <si>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</si>
  <si>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</si>
  <si>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</si>
  <si>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</si>
  <si>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</si>
  <si>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</si>
  <si>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</si>
  <si>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</si>
  <si>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</si>
  <si>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</si>
  <si>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</si>
  <si>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</si>
  <si>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</si>
  <si>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</si>
  <si>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</si>
  <si>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</si>
  <si>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</si>
  <si>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</si>
  <si>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</si>
  <si>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</si>
  <si>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</si>
  <si>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</si>
  <si>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</si>
  <si>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</si>
  <si>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</si>
  <si>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</si>
  <si>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</si>
  <si>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</si>
  <si>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</si>
  <si>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</si>
  <si>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</si>
  <si>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</si>
  <si>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</si>
  <si>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</si>
  <si>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</si>
  <si>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</si>
  <si>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</si>
  <si>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</si>
  <si>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</si>
  <si>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</si>
  <si>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</si>
  <si>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</si>
  <si>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</si>
  <si>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</si>
  <si>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</si>
  <si>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</si>
  <si>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</si>
  <si>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</si>
  <si>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</si>
  <si>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</si>
  <si>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</si>
  <si>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</si>
  <si>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</si>
  <si>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</si>
  <si>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</si>
  <si>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</si>
  <si>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</si>
  <si>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</si>
  <si>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</si>
  <si>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</si>
  <si>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</si>
  <si>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</si>
  <si>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</si>
  <si>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</si>
  <si>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</si>
  <si>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</si>
  <si>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</si>
  <si>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</si>
  <si>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</si>
  <si>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</si>
  <si>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</si>
  <si>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</si>
  <si>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</si>
  <si>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</si>
  <si>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</si>
  <si>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</si>
  <si>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</si>
  <si>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</si>
  <si>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</si>
  <si>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</si>
  <si>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</si>
  <si>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</si>
  <si>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</si>
  <si>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</si>
  <si>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</si>
  <si>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</si>
  <si>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</si>
  <si>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</si>
  <si>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</si>
  <si>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</si>
  <si>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</si>
  <si>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</si>
  <si>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</si>
  <si>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</si>
  <si>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</si>
  <si>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</si>
  <si>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</si>
  <si>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</si>
  <si>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</si>
  <si>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</si>
  <si>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</si>
  <si>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</si>
  <si>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</si>
  <si>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</si>
  <si>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</si>
  <si>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</si>
  <si>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</si>
  <si>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</si>
  <si>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</si>
  <si>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</si>
  <si>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</si>
  <si>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</si>
  <si>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</si>
  <si>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</si>
  <si>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</si>
  <si>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</si>
  <si>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</si>
  <si>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</si>
  <si>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</si>
  <si>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</si>
  <si>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</si>
  <si>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</si>
  <si>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</si>
  <si>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</si>
  <si>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</si>
  <si>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</si>
  <si>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</si>
  <si>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</si>
  <si>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</si>
  <si>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</si>
  <si>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</si>
  <si>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</si>
  <si>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</si>
  <si>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</si>
  <si>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</si>
  <si>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</si>
  <si>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</si>
  <si>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</si>
  <si>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</si>
  <si>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</si>
  <si>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</si>
  <si>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</si>
  <si>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</si>
  <si>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</si>
  <si>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</si>
  <si>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</si>
  <si>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</si>
  <si>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</si>
  <si>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</si>
  <si>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</si>
  <si>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</si>
  <si>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</si>
  <si>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</si>
  <si>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</si>
  <si>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</si>
  <si>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</si>
  <si>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</si>
  <si>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</si>
  <si>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</si>
  <si>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</si>
  <si>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</si>
  <si>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</si>
  <si>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</si>
  <si>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</si>
  <si>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</si>
  <si>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</si>
  <si>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</si>
  <si>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</si>
  <si>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</si>
  <si>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</si>
  <si>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</si>
  <si>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</si>
  <si>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</si>
  <si>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</si>
  <si>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</si>
  <si>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</si>
  <si>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</si>
  <si>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</si>
  <si>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</si>
  <si>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</si>
  <si>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</si>
  <si>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</si>
  <si>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</si>
  <si>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</si>
  <si>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</si>
  <si>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</si>
  <si>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</si>
  <si>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</si>
  <si>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</si>
  <si>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</si>
  <si>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</si>
  <si>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</si>
  <si>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</si>
  <si>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</si>
  <si>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</si>
  <si>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</si>
  <si>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</si>
  <si>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</si>
  <si>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</si>
  <si>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</si>
  <si>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</si>
  <si>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</si>
  <si>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</si>
  <si>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</si>
  <si>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</si>
  <si>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</si>
  <si>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</si>
  <si>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</si>
  <si>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</si>
  <si>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</si>
  <si>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</si>
  <si>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</si>
  <si>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</si>
  <si>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</si>
  <si>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</si>
  <si>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</si>
  <si>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</si>
  <si>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</si>
  <si>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</si>
  <si>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</si>
  <si>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</si>
  <si>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</si>
  <si>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</si>
  <si>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</si>
  <si>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</si>
  <si>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</si>
  <si>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</si>
  <si>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</si>
  <si>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</si>
  <si>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</si>
  <si>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</si>
  <si>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</si>
  <si>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</si>
  <si>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</si>
  <si>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</si>
  <si>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</si>
  <si>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</si>
  <si>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</si>
  <si>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</si>
  <si>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</si>
  <si>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</si>
  <si>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</si>
  <si>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</si>
  <si>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</si>
  <si>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</si>
  <si>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</si>
  <si>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</si>
  <si>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</si>
  <si>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</si>
  <si>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</si>
  <si>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</si>
  <si>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</si>
  <si>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</si>
  <si>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</si>
  <si>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</si>
  <si>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</si>
  <si>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</si>
  <si>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</si>
  <si>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</si>
  <si>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</si>
  <si>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</si>
  <si>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</si>
  <si>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</si>
  <si>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</si>
  <si>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</si>
  <si>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</si>
  <si>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</si>
  <si>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</si>
  <si>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</si>
  <si>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</si>
  <si>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</si>
  <si>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</si>
  <si>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</si>
  <si>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</si>
  <si>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</si>
  <si>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</si>
  <si>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</si>
  <si>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</si>
  <si>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</si>
  <si>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</si>
  <si>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</si>
  <si>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</si>
  <si>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</si>
  <si>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</si>
  <si>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</si>
  <si>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</si>
  <si>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</si>
  <si>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</si>
  <si>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</si>
  <si>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</si>
  <si>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</si>
  <si>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</si>
  <si>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</si>
  <si>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</si>
  <si>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</si>
  <si>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</si>
  <si>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</si>
  <si>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</si>
  <si>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</si>
  <si>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</si>
  <si>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</si>
  <si>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</si>
  <si>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</si>
  <si>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</si>
  <si>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</si>
  <si>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</si>
  <si>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</si>
  <si>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</si>
  <si>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</si>
  <si>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</si>
  <si>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</si>
  <si>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</si>
  <si>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</si>
  <si>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</si>
  <si>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</si>
  <si>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</si>
  <si>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</si>
  <si>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</si>
  <si>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</si>
  <si>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</si>
  <si>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</si>
  <si>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</si>
  <si>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</si>
  <si>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</si>
  <si>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</si>
  <si>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</si>
  <si>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</si>
  <si>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</si>
  <si>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</si>
  <si>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</si>
  <si>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</si>
  <si>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</si>
  <si>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</si>
  <si>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</si>
  <si>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</si>
  <si>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</si>
  <si>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</si>
  <si>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</si>
  <si>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</si>
  <si>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</si>
  <si>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</si>
  <si>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</si>
  <si>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</si>
  <si>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</si>
  <si>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</si>
  <si>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</si>
  <si>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</si>
  <si>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</si>
  <si>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</si>
  <si>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</si>
  <si>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</si>
  <si>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</si>
  <si>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</si>
  <si>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</si>
  <si>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</si>
  <si>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</si>
  <si>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</si>
  <si>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</si>
  <si>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</si>
  <si>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</si>
  <si>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</si>
  <si>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</si>
  <si>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</si>
  <si>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</si>
  <si>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</si>
  <si>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</si>
  <si>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</si>
  <si>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</si>
  <si>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</si>
  <si>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</si>
  <si>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</si>
  <si>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</si>
  <si>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</si>
  <si>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</si>
  <si>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</si>
  <si>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</si>
  <si>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</si>
  <si>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</si>
  <si>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</si>
  <si>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</si>
  <si>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</si>
  <si>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</si>
  <si>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</si>
  <si>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</si>
  <si>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</si>
  <si>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</si>
  <si>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</si>
  <si>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</si>
  <si>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</si>
  <si>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</si>
  <si>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</si>
  <si>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</si>
  <si>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</si>
  <si>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</si>
  <si>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</si>
  <si>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</si>
  <si>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</si>
  <si>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</si>
  <si>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</si>
  <si>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</si>
  <si>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</si>
  <si>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</si>
  <si>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</si>
  <si>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</si>
  <si>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</si>
  <si>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</si>
  <si>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</si>
  <si>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</si>
  <si>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</si>
  <si>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</si>
  <si>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</si>
  <si>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</si>
  <si>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</si>
  <si>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</si>
  <si>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</si>
  <si>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</si>
  <si>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</si>
  <si>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</si>
  <si>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</si>
  <si>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</si>
  <si>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</si>
  <si>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</si>
  <si>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</si>
  <si>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</si>
  <si>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</si>
  <si>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</si>
  <si>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</si>
  <si>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</si>
  <si>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</si>
  <si>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</si>
  <si>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</si>
  <si>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</si>
  <si>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</si>
  <si>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</si>
  <si>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</si>
  <si>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</si>
  <si>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</si>
  <si>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</si>
  <si>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</si>
  <si>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</si>
  <si>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</si>
  <si>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</si>
  <si>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</si>
  <si>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</si>
  <si>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</si>
  <si>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</si>
  <si>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</si>
  <si>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</si>
  <si>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</si>
  <si>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</si>
  <si>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</si>
  <si>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</si>
  <si>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</si>
  <si>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</si>
  <si>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</si>
  <si>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</si>
  <si>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</si>
  <si>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</si>
  <si>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</si>
  <si>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</si>
  <si>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</si>
  <si>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</si>
  <si>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</si>
  <si>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</si>
  <si>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</si>
  <si>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</si>
  <si>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</si>
  <si>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</si>
  <si>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</si>
  <si>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</si>
  <si>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</si>
  <si>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</si>
  <si>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</si>
  <si>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</si>
  <si>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</si>
  <si>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</si>
  <si>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</si>
  <si>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</si>
  <si>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</si>
  <si>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</si>
  <si>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</si>
  <si>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</si>
  <si>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</si>
  <si>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</si>
  <si>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</si>
  <si>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</si>
  <si>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</si>
  <si>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</si>
  <si>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</si>
  <si>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</si>
  <si>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</si>
  <si>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</si>
  <si>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</si>
  <si>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</si>
  <si>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</si>
  <si>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</si>
  <si>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</si>
  <si>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</si>
  <si>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</si>
  <si>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</si>
  <si>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</si>
  <si>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</si>
  <si>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</si>
  <si>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</si>
  <si>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</si>
  <si>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</si>
  <si>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</si>
  <si>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</si>
  <si>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</si>
  <si>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</si>
  <si>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</si>
  <si>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</si>
  <si>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</si>
  <si>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</si>
  <si>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</si>
  <si>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</si>
  <si>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</si>
  <si>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</si>
  <si>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</si>
  <si>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</si>
  <si>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</si>
  <si>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</si>
  <si>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</si>
  <si>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</si>
  <si>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</si>
  <si>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</si>
  <si>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</si>
  <si>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</si>
  <si>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</si>
  <si>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</si>
  <si>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</si>
  <si>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</si>
  <si>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</si>
  <si>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</si>
  <si>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</si>
  <si>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</si>
  <si>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</si>
  <si>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</si>
  <si>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</si>
  <si>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</si>
  <si>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</si>
  <si>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</si>
  <si>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</si>
  <si>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</si>
  <si>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</si>
  <si>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</si>
  <si>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</si>
  <si>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</si>
  <si>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</si>
  <si>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</si>
  <si>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</si>
  <si>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</si>
  <si>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</si>
  <si>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</si>
  <si>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</si>
  <si>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</si>
  <si>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</si>
  <si>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</si>
  <si>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</si>
  <si>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</si>
  <si>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</si>
  <si>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</si>
  <si>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</si>
  <si>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</si>
  <si>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</si>
  <si>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</si>
  <si>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</si>
  <si>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</si>
  <si>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</si>
  <si>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</si>
  <si>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</si>
  <si>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</si>
  <si>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</si>
  <si>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</si>
  <si>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</si>
  <si>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</si>
  <si>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</si>
  <si>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</si>
  <si>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</si>
  <si>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</si>
  <si>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</si>
  <si>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</si>
  <si>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</si>
  <si>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</si>
  <si>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</si>
  <si>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</si>
  <si>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</si>
  <si>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</si>
  <si>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</si>
  <si>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</si>
  <si>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</si>
  <si>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</si>
  <si>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</si>
  <si>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</si>
  <si>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</si>
  <si>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</si>
  <si>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</si>
  <si>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</si>
  <si>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</si>
  <si>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</si>
  <si>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</si>
  <si>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</si>
  <si>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</si>
  <si>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</si>
  <si>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</si>
  <si>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</si>
  <si>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</si>
  <si>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</si>
  <si>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</si>
  <si>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</si>
  <si>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</si>
  <si>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</si>
  <si>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</si>
  <si>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</si>
  <si>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</si>
  <si>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</si>
  <si>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</si>
  <si>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</si>
  <si>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</si>
  <si>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</si>
  <si>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</si>
  <si>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</si>
  <si>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</si>
  <si>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</si>
  <si>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</si>
  <si>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</si>
  <si>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</si>
  <si>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</si>
  <si>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</si>
  <si>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</si>
  <si>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</si>
  <si>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</si>
  <si>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</si>
  <si>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</si>
  <si>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</si>
  <si>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</si>
  <si>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</si>
  <si>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</si>
  <si>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</si>
  <si>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</si>
  <si>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</si>
  <si>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</si>
  <si>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</si>
  <si>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</si>
  <si>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</si>
  <si>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</si>
  <si>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</si>
  <si>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</si>
  <si>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</si>
  <si>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</si>
  <si>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</si>
  <si>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</si>
  <si>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</si>
  <si>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</si>
  <si>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</si>
  <si>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</si>
  <si>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</si>
  <si>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</si>
  <si>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</si>
  <si>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</si>
  <si>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</si>
  <si>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</si>
  <si>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</si>
  <si>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</si>
  <si>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</si>
  <si>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</si>
  <si>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</si>
  <si>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</si>
  <si>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</si>
  <si>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</si>
  <si>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</si>
  <si>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</si>
  <si>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</si>
  <si>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</si>
  <si>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</si>
  <si>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</si>
  <si>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</si>
  <si>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</si>
  <si>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</si>
  <si>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</si>
  <si>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</si>
  <si>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</si>
  <si>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</si>
  <si>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</si>
  <si>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</si>
  <si>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</si>
  <si>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</si>
  <si>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</si>
  <si>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</si>
  <si>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</si>
  <si>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</si>
  <si>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</si>
  <si>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</si>
  <si>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</si>
  <si>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</si>
  <si>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</si>
  <si>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</si>
  <si>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</si>
  <si>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</si>
  <si>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</si>
  <si>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</si>
  <si>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</si>
  <si>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</si>
  <si>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</si>
  <si>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</si>
  <si>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</si>
  <si>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</si>
  <si>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</si>
  <si>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</si>
  <si>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</si>
  <si>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</si>
  <si>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</si>
  <si>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</si>
  <si>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</si>
  <si>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</si>
  <si>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</si>
  <si>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</si>
  <si>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</si>
  <si>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</si>
  <si>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</si>
  <si>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</si>
  <si>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</si>
  <si>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</si>
  <si>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</si>
  <si>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</si>
  <si>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</si>
  <si>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</si>
  <si>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</si>
  <si>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</si>
  <si>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</si>
  <si>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</si>
  <si>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</si>
  <si>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</si>
  <si>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</si>
  <si>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</si>
  <si>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</si>
  <si>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</si>
  <si>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</si>
  <si>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</si>
  <si>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</si>
  <si>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</si>
  <si>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</si>
  <si>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</si>
  <si>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</si>
  <si>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</si>
  <si>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</si>
  <si>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</si>
  <si>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</si>
  <si>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</si>
  <si>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</si>
  <si>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</si>
  <si>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</si>
  <si>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</si>
  <si>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</si>
  <si>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</si>
  <si>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</si>
  <si>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</si>
  <si>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</si>
  <si>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</si>
  <si>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</si>
  <si>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</si>
  <si>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</si>
  <si>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</si>
  <si>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</si>
  <si>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</si>
  <si>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</si>
  <si>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</si>
  <si>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</si>
  <si>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</si>
  <si>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</si>
  <si>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</si>
  <si>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</si>
  <si>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</si>
  <si>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</si>
  <si>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</si>
  <si>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</si>
  <si>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</si>
  <si>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</si>
  <si>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</si>
  <si>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</si>
  <si>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</si>
  <si>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</si>
  <si>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</si>
  <si>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</si>
  <si>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</si>
  <si>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</si>
  <si>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</si>
  <si>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</si>
  <si>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</si>
  <si>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</si>
  <si>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</si>
  <si>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</si>
  <si>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</si>
  <si>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</si>
  <si>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</si>
  <si>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</si>
  <si>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</si>
  <si>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</si>
  <si>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</si>
  <si>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</si>
  <si>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</si>
  <si>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</si>
  <si>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</si>
  <si>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</si>
  <si>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</si>
  <si>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</si>
  <si>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</si>
  <si>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</si>
  <si>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</si>
  <si>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</si>
  <si>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</si>
  <si>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</si>
  <si>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</si>
  <si>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</si>
  <si>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</si>
  <si>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</si>
  <si>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</si>
  <si>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</si>
  <si>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</si>
  <si>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</si>
  <si>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</si>
  <si>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</si>
  <si>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</si>
  <si>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</si>
  <si>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</si>
  <si>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</si>
  <si>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</si>
  <si>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</si>
  <si>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</si>
  <si>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</si>
  <si>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</si>
  <si>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</si>
  <si>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</si>
  <si>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</si>
  <si>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</si>
  <si>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</si>
  <si>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</si>
  <si>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</si>
  <si>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</si>
  <si>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</si>
  <si>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</si>
  <si>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</si>
  <si>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</si>
  <si>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</si>
  <si>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</si>
  <si>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</si>
  <si>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</si>
  <si>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</si>
  <si>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</si>
  <si>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</si>
  <si>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</si>
  <si>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</si>
  <si>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</si>
  <si>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</si>
  <si>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</si>
  <si>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</si>
  <si>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</si>
  <si>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</si>
  <si>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</si>
  <si>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</si>
  <si>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</si>
  <si>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</si>
  <si>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</si>
  <si>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</si>
  <si>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</si>
  <si>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</si>
  <si>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</si>
  <si>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</si>
  <si>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</si>
  <si>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</si>
  <si>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</si>
  <si>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</si>
  <si>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</si>
  <si>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</si>
  <si>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</si>
  <si>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</si>
  <si>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</si>
  <si>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</si>
  <si>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</si>
  <si>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</si>
  <si>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</si>
  <si>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</si>
  <si>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</si>
  <si>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</si>
  <si>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</si>
  <si>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</si>
  <si>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</si>
  <si>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</si>
  <si>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</si>
  <si>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</si>
  <si>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</si>
  <si>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</si>
  <si>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</si>
  <si>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</si>
  <si>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</si>
  <si>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</si>
  <si>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</si>
  <si>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</si>
  <si>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</si>
  <si>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</si>
  <si>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</si>
  <si>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</si>
  <si>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</si>
  <si>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</si>
  <si>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</si>
  <si>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</si>
  <si>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</si>
  <si>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</si>
  <si>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</si>
  <si>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</si>
  <si>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</si>
  <si>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</si>
  <si>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</si>
  <si>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</si>
  <si>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</si>
  <si>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</si>
  <si>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</si>
  <si>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</si>
  <si>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</si>
  <si>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</si>
  <si>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</si>
  <si>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</si>
  <si>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</si>
  <si>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</si>
  <si>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</si>
  <si>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</si>
  <si>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</si>
  <si>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</si>
  <si>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</si>
  <si>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</si>
  <si>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</si>
  <si>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</si>
  <si>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</si>
  <si>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</si>
  <si>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</si>
  <si>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</si>
  <si>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</si>
  <si>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</si>
  <si>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</si>
  <si>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</si>
  <si>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</si>
  <si>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</si>
  <si>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</si>
  <si>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</si>
  <si>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</si>
  <si>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</si>
  <si>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</si>
  <si>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</si>
  <si>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</si>
  <si>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</si>
  <si>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</si>
  <si>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</si>
  <si>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</si>
  <si>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</si>
  <si>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</si>
  <si>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</si>
  <si>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</si>
  <si>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</si>
  <si>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</si>
  <si>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</si>
  <si>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</si>
  <si>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</si>
  <si>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</si>
  <si>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</si>
  <si>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</si>
  <si>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</si>
  <si>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</si>
  <si>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</si>
  <si>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</si>
  <si>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</si>
  <si>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</si>
  <si>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</si>
  <si>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</si>
  <si>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</si>
  <si>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</si>
  <si>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</si>
  <si>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</si>
  <si>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</si>
  <si>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</si>
  <si>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</si>
  <si>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</si>
  <si>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</si>
  <si>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</si>
  <si>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</si>
  <si>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</si>
  <si>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</si>
  <si>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</si>
  <si>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</si>
  <si>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</si>
  <si>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</si>
  <si>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</si>
  <si>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</si>
  <si>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</si>
  <si>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</si>
  <si>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</si>
  <si>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</si>
  <si>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</si>
  <si>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</si>
  <si>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</si>
  <si>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</si>
  <si>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</si>
  <si>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</si>
  <si>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</si>
  <si>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</si>
  <si>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</si>
  <si>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</si>
  <si>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</si>
  <si>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</si>
  <si>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</si>
  <si>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</si>
  <si>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</si>
  <si>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</si>
  <si>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</si>
  <si>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</si>
  <si>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</si>
  <si>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</si>
  <si>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</si>
  <si>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</si>
  <si>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</si>
  <si>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</si>
  <si>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</si>
  <si>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</si>
  <si>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</si>
  <si>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</si>
  <si>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</si>
  <si>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</si>
  <si>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</si>
  <si>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</si>
  <si>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</si>
  <si>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</si>
  <si>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</si>
  <si>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</si>
  <si>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</si>
  <si>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</si>
  <si>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</si>
  <si>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</si>
  <si>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</si>
  <si>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</si>
  <si>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</si>
  <si>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</si>
  <si>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</si>
  <si>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</si>
  <si>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</si>
  <si>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</si>
  <si>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</si>
  <si>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</si>
  <si>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</si>
  <si>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</si>
  <si>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</si>
  <si>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</si>
  <si>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</si>
  <si>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</si>
  <si>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</si>
  <si>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</si>
  <si>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</si>
  <si>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</si>
  <si>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</si>
  <si>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</si>
  <si>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</si>
  <si>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</si>
  <si>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</si>
  <si>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</si>
  <si>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</si>
  <si>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</si>
  <si>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</si>
  <si>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</si>
  <si>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</si>
  <si>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</si>
  <si>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</si>
  <si>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</si>
  <si>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</si>
  <si>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</si>
  <si>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</si>
  <si>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</si>
  <si>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</si>
  <si>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</si>
  <si>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</si>
  <si>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</si>
  <si>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</si>
  <si>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</si>
  <si>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</si>
  <si>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</si>
  <si>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</si>
  <si>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</si>
  <si>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</si>
  <si>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</si>
  <si>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</si>
  <si>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</si>
  <si>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</si>
  <si>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</si>
  <si>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</si>
  <si>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</si>
  <si>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</si>
  <si>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</si>
  <si>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</si>
  <si>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</si>
  <si>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</si>
  <si>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</si>
  <si>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</si>
  <si>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</si>
  <si>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</si>
  <si>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</si>
  <si>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</si>
  <si>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</si>
  <si>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</si>
  <si>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</si>
  <si>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</si>
  <si>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</si>
  <si>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</si>
  <si>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</si>
  <si>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</si>
  <si>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</si>
  <si>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</si>
  <si>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</si>
  <si>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</si>
  <si>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</si>
  <si>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</si>
  <si>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</si>
  <si>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</si>
  <si>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</si>
  <si>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</si>
  <si>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</si>
  <si>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</si>
  <si>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</si>
  <si>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</si>
  <si>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</si>
  <si>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</si>
  <si>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</si>
  <si>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</si>
  <si>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</si>
  <si>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</si>
  <si>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</si>
  <si>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</si>
  <si>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</si>
  <si>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</si>
  <si>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</si>
  <si>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</si>
  <si>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</si>
  <si>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</si>
  <si>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</si>
  <si>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</si>
  <si>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</si>
  <si>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</si>
  <si>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</si>
  <si>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</si>
  <si>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</si>
  <si>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</si>
  <si>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</si>
  <si>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</si>
  <si>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</si>
  <si>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</si>
  <si>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</si>
  <si>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</si>
  <si>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</si>
  <si>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</si>
  <si>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</si>
  <si>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</si>
  <si>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</si>
  <si>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</si>
  <si>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</si>
  <si>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</si>
  <si>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</si>
  <si>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</si>
  <si>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</si>
  <si>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</si>
  <si>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</si>
  <si>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</si>
  <si>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</si>
  <si>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</si>
  <si>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</si>
  <si>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</si>
  <si>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</si>
  <si>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</si>
  <si>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</si>
  <si>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</si>
  <si>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</si>
  <si>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</si>
  <si>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</si>
  <si>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</si>
  <si>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</si>
  <si>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</si>
  <si>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</si>
  <si>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</si>
  <si>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</si>
  <si>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</si>
  <si>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</si>
  <si>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</si>
  <si>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</si>
  <si>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</si>
  <si>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</si>
  <si>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</si>
  <si>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</si>
  <si>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</si>
  <si>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</si>
  <si>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</si>
  <si>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</si>
  <si>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</si>
  <si>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</si>
  <si>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</si>
  <si>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</si>
  <si>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</si>
  <si>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</si>
  <si>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</si>
  <si>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</si>
  <si>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</si>
  <si>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</si>
  <si>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</si>
  <si>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</si>
  <si>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</si>
  <si>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</si>
  <si>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</si>
  <si>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</si>
  <si>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</si>
  <si>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</si>
  <si>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</si>
  <si>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</si>
  <si>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</si>
  <si>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</si>
  <si>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</si>
  <si>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</si>
  <si>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</si>
  <si>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</si>
  <si>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</si>
  <si>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</si>
  <si>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</si>
  <si>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</si>
  <si>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</si>
  <si>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</si>
  <si>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</si>
  <si>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</si>
  <si>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</si>
  <si>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</si>
  <si>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</si>
  <si>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</si>
  <si>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</si>
  <si>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</si>
  <si>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</si>
  <si>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</si>
  <si>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</si>
  <si>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</si>
  <si>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</si>
  <si>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</si>
  <si>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</si>
  <si>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</si>
  <si>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</si>
  <si>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</si>
  <si>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</si>
  <si>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</si>
  <si>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</si>
  <si>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</si>
  <si>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</si>
  <si>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</si>
  <si>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</si>
  <si>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</si>
  <si>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</si>
  <si>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</si>
  <si>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</si>
  <si>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</si>
  <si>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</si>
  <si>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</si>
  <si>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</si>
  <si>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</si>
  <si>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</si>
  <si>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</si>
  <si>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</si>
  <si>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</si>
  <si>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</si>
  <si>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</si>
  <si>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</si>
  <si>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</si>
  <si>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</si>
  <si>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</si>
  <si>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</si>
  <si>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</si>
  <si>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</si>
  <si>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</si>
  <si>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</si>
  <si>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</si>
  <si>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</si>
  <si>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</si>
  <si>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</si>
  <si>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</si>
  <si>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</si>
  <si>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</si>
  <si>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</si>
  <si>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</si>
  <si>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</si>
  <si>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</si>
  <si>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</si>
  <si>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</si>
  <si>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</si>
  <si>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</si>
  <si>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</si>
  <si>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</si>
  <si>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</si>
  <si>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</si>
  <si>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</si>
  <si>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</si>
  <si>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</si>
  <si>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</si>
  <si>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</si>
  <si>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</si>
  <si>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</si>
  <si>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</si>
  <si>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</si>
  <si>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</si>
  <si>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</si>
  <si>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</si>
  <si>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</si>
  <si>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</si>
  <si>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</si>
  <si>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</si>
  <si>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</si>
  <si>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</si>
  <si>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</si>
  <si>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</si>
  <si>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</si>
  <si>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</si>
  <si>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</si>
  <si>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</si>
  <si>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</si>
  <si>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</si>
  <si>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</si>
  <si>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</si>
  <si>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</si>
  <si>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</si>
  <si>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</si>
  <si>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</si>
  <si>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</si>
  <si>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</si>
  <si>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</si>
  <si>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</si>
  <si>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</si>
  <si>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</si>
  <si>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</si>
  <si>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</si>
  <si>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</si>
  <si>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</si>
  <si>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</si>
  <si>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</si>
  <si>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</si>
  <si>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</si>
  <si>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</si>
  <si>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</si>
  <si>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</si>
  <si>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</si>
  <si>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</si>
  <si>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</si>
  <si>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</si>
  <si>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</si>
  <si>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</si>
  <si>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</si>
  <si>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</si>
  <si>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</si>
  <si>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</si>
  <si>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</si>
  <si>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</si>
  <si>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</si>
  <si>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</si>
  <si>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</si>
  <si>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</si>
  <si>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</si>
  <si>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</si>
  <si>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</si>
  <si>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</si>
  <si>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</si>
  <si>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</si>
  <si>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</si>
  <si>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</si>
  <si>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</si>
  <si>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</si>
  <si>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</si>
  <si>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</si>
  <si>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</si>
  <si>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</si>
  <si>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</si>
  <si>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</si>
  <si>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</si>
  <si>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</si>
  <si>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</si>
  <si>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</si>
  <si>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</si>
  <si>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</si>
  <si>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</si>
  <si>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</si>
  <si>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</si>
  <si>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</si>
  <si>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</si>
  <si>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</si>
  <si>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</si>
  <si>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</si>
  <si>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</si>
  <si>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</si>
  <si>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</si>
  <si>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</si>
  <si>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</si>
  <si>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</si>
  <si>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</si>
  <si>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</si>
  <si>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</si>
  <si>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</si>
  <si>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</si>
  <si>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</si>
  <si>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</si>
  <si>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</si>
  <si>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</si>
  <si>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</si>
  <si>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</si>
  <si>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</si>
  <si>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</si>
  <si>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</si>
  <si>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</si>
  <si>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</si>
  <si>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</si>
  <si>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</si>
  <si>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</si>
  <si>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</si>
  <si>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</si>
  <si>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</si>
  <si>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</si>
  <si>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</si>
  <si>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</si>
  <si>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</si>
  <si>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</si>
  <si>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</si>
  <si>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</si>
  <si>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</si>
  <si>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</si>
  <si>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</si>
  <si>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</si>
  <si>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</si>
  <si>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</si>
  <si>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</si>
  <si>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</si>
  <si>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</si>
  <si>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</si>
  <si>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</si>
  <si>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</si>
  <si>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</si>
  <si>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</si>
  <si>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</si>
  <si>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</si>
  <si>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</si>
  <si>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</si>
  <si>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</si>
  <si>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</si>
  <si>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</si>
  <si>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</si>
  <si>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</si>
  <si>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</si>
  <si>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</si>
  <si>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</si>
  <si>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</si>
  <si>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</si>
  <si>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</si>
  <si>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</si>
  <si>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</si>
  <si>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</si>
  <si>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</si>
  <si>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</si>
  <si>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</si>
  <si>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</si>
  <si>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</si>
  <si>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</si>
  <si>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</si>
  <si>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</si>
  <si>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</si>
  <si>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</si>
  <si>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</si>
  <si>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</si>
  <si>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</si>
  <si>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</si>
  <si>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</si>
  <si>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</si>
  <si>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</si>
  <si>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</si>
  <si>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</si>
  <si>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</si>
  <si>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</si>
  <si>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</si>
  <si>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</si>
  <si>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</si>
  <si>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</si>
  <si>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</si>
  <si>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</si>
  <si>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</si>
  <si>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</si>
  <si>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</si>
  <si>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</si>
  <si>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</si>
  <si>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</si>
  <si>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</si>
  <si>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</si>
  <si>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</si>
  <si>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</si>
  <si>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</si>
  <si>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</si>
  <si>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</si>
  <si>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</si>
  <si>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</si>
  <si>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</si>
  <si>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</si>
  <si>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</si>
  <si>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</si>
  <si>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</si>
  <si>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</si>
  <si>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</si>
  <si>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</si>
  <si>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</si>
  <si>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</si>
  <si>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</si>
  <si>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</si>
  <si>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</si>
  <si>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</si>
  <si>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</si>
  <si>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</si>
  <si>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</si>
  <si>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</si>
  <si>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</si>
  <si>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</si>
  <si>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</si>
  <si>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</si>
  <si>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</si>
  <si>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</si>
  <si>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</si>
  <si>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</si>
  <si>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</si>
  <si>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</si>
  <si>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</si>
  <si>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</si>
  <si>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</si>
  <si>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</si>
  <si>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</si>
  <si>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</si>
  <si>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</si>
  <si>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</si>
  <si>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</si>
  <si>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</si>
  <si>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</si>
  <si>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</si>
  <si>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</si>
  <si>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</si>
  <si>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</si>
  <si>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</si>
  <si>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</si>
  <si>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</si>
  <si>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</si>
  <si>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</si>
  <si>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</si>
  <si>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</si>
  <si>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</si>
  <si>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</si>
  <si>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</si>
  <si>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</si>
  <si>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</si>
  <si>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</si>
  <si>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</si>
  <si>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</si>
  <si>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</si>
  <si>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</si>
  <si>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</si>
  <si>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</si>
  <si>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</si>
  <si>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</si>
  <si>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</si>
  <si>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</si>
  <si>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</si>
  <si>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</si>
  <si>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</si>
  <si>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</si>
  <si>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</si>
  <si>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</si>
  <si>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</si>
  <si>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</si>
  <si>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</si>
  <si>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</si>
  <si>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</si>
  <si>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</si>
  <si>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</si>
  <si>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</si>
  <si>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</si>
  <si>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</si>
  <si>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</si>
  <si>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</si>
  <si>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</si>
  <si>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</si>
  <si>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</si>
  <si>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</si>
  <si>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</si>
  <si>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</si>
  <si>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</si>
  <si>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</si>
  <si>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</si>
  <si>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</si>
  <si>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</si>
  <si>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</si>
  <si>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</si>
  <si>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</si>
  <si>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</si>
  <si>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</si>
  <si>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</si>
  <si>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</si>
  <si>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</si>
  <si>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</si>
  <si>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</si>
  <si>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</si>
  <si>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</si>
  <si>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</si>
  <si>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</si>
  <si>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</si>
  <si>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</si>
  <si>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</si>
  <si>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</si>
  <si>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</si>
  <si>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</si>
  <si>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</si>
  <si>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</si>
  <si>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</si>
  <si>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</si>
  <si>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</si>
  <si>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</si>
  <si>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</si>
  <si>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</si>
  <si>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</si>
  <si>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</si>
  <si>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</si>
  <si>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</si>
  <si>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</si>
  <si>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</si>
  <si>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</si>
  <si>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</si>
  <si>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</si>
  <si>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</si>
  <si>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</si>
  <si>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</si>
  <si>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</si>
  <si>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</si>
  <si>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</si>
  <si>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</si>
  <si>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</si>
  <si>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</si>
  <si>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</si>
  <si>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</si>
  <si>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</si>
  <si>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</si>
  <si>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</si>
  <si>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</si>
  <si>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</si>
  <si>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</si>
  <si>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</si>
  <si>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</si>
  <si>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</si>
  <si>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</si>
  <si>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</si>
  <si>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</si>
  <si>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</si>
  <si>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</si>
  <si>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</si>
  <si>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</si>
  <si>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</si>
  <si>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</si>
  <si>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</si>
  <si>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</si>
  <si>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</si>
  <si>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</si>
  <si>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</si>
  <si>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</si>
  <si>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</si>
  <si>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</si>
  <si>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</si>
  <si>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</si>
  <si>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</si>
  <si>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</si>
  <si>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</si>
  <si>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</si>
  <si>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</si>
  <si>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</si>
  <si>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</si>
  <si>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</si>
  <si>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</si>
  <si>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</si>
  <si>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</si>
  <si>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</si>
  <si>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</si>
  <si>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</si>
  <si>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</si>
  <si>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</si>
  <si>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</si>
  <si>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</si>
  <si>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</si>
  <si>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</si>
  <si>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</si>
  <si>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</si>
  <si>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</si>
  <si>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</si>
  <si>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</si>
  <si>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</si>
  <si>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</si>
  <si>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</si>
  <si>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</si>
  <si>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</si>
  <si>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</si>
  <si>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</si>
  <si>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</si>
  <si>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</si>
  <si>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</si>
  <si>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</si>
  <si>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</si>
  <si>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</si>
  <si>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</si>
  <si>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</si>
  <si>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</si>
  <si>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</si>
  <si>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</si>
  <si>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</si>
  <si>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</si>
  <si>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</si>
  <si>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</si>
  <si>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</si>
  <si>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</si>
  <si>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</si>
  <si>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</si>
  <si>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</si>
  <si>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</si>
  <si>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</si>
  <si>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</si>
  <si>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</si>
  <si>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</si>
  <si>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</si>
  <si>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</si>
  <si>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</si>
  <si>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</si>
  <si>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</si>
  <si>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</si>
  <si>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</si>
  <si>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</si>
  <si>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</si>
  <si>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</si>
  <si>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</si>
  <si>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</si>
  <si>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</si>
  <si>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</si>
  <si>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</si>
  <si>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</si>
  <si>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</si>
  <si>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</si>
  <si>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</si>
  <si>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</si>
  <si>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</si>
  <si>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</si>
  <si>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</si>
  <si>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</si>
  <si>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</si>
  <si>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</si>
  <si>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</si>
  <si>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</si>
  <si>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</si>
  <si>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</si>
  <si>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</si>
  <si>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</si>
  <si>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</si>
  <si>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</si>
  <si>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</si>
  <si>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</si>
  <si>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</si>
  <si>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</si>
  <si>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</si>
  <si>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</si>
  <si>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</si>
  <si>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</si>
  <si>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</si>
  <si>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</si>
  <si>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</si>
  <si>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</si>
  <si>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</si>
  <si>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</si>
  <si>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</si>
  <si>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</si>
  <si>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</si>
  <si>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</si>
  <si>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</si>
  <si>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</si>
  <si>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</si>
  <si>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</si>
  <si>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</si>
  <si>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</si>
  <si>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</si>
  <si>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</si>
  <si>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</si>
  <si>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</si>
  <si>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</si>
  <si>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</si>
  <si>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</si>
  <si>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</si>
  <si>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</si>
  <si>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</si>
  <si>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</si>
  <si>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</si>
  <si>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</si>
  <si>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</si>
  <si>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</si>
  <si>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</si>
  <si>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</si>
  <si>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</si>
  <si>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</si>
  <si>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</si>
  <si>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</si>
  <si>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</si>
  <si>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</si>
  <si>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</si>
  <si>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</si>
  <si>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</si>
  <si>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</si>
  <si>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</si>
  <si>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</si>
  <si>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</si>
  <si>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</si>
  <si>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</si>
  <si>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</si>
  <si>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</si>
  <si>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</si>
  <si>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</si>
  <si>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</si>
  <si>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</si>
  <si>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</si>
  <si>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</si>
  <si>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</si>
  <si>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</si>
  <si>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</si>
  <si>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</si>
  <si>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</si>
  <si>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</si>
  <si>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</si>
  <si>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</si>
  <si>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</si>
  <si>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</si>
  <si>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</si>
  <si>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</si>
  <si>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</si>
  <si>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</si>
  <si>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</si>
  <si>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</si>
  <si>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</si>
  <si>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</si>
  <si>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</si>
  <si>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</si>
  <si>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</si>
  <si>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</si>
  <si>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</si>
  <si>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</si>
  <si>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</si>
  <si>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</si>
  <si>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</si>
  <si>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</si>
  <si>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</si>
  <si>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</si>
  <si>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</si>
  <si>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</si>
  <si>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</si>
  <si>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</si>
  <si>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</si>
  <si>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</si>
  <si>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</si>
  <si>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</si>
  <si>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</si>
  <si>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</si>
  <si>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</si>
  <si>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</si>
  <si>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</si>
  <si>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</si>
  <si>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</si>
  <si>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</si>
  <si>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</si>
  <si>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</si>
  <si>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</si>
  <si>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</si>
  <si>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</si>
  <si>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</si>
  <si>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</si>
  <si>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</si>
  <si>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</si>
  <si>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</si>
  <si>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</si>
  <si>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</si>
  <si>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</si>
  <si>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</si>
  <si>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</si>
  <si>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</si>
  <si>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</si>
  <si>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</si>
  <si>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</si>
  <si>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</si>
  <si>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</si>
  <si>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</si>
  <si>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</si>
  <si>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</si>
  <si>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</si>
  <si>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</si>
  <si>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</si>
  <si>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</si>
  <si>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</si>
  <si>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</si>
  <si>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</si>
  <si>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</si>
  <si>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</si>
  <si>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</si>
  <si>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</si>
  <si>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</si>
  <si>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</si>
  <si>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</si>
  <si>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</si>
  <si>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</si>
  <si>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</si>
  <si>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</si>
  <si>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</si>
  <si>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</si>
  <si>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</si>
  <si>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</si>
  <si>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</si>
  <si>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</si>
  <si>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</si>
  <si>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</si>
  <si>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</si>
  <si>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</si>
  <si>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</si>
  <si>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</si>
  <si>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</si>
  <si>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</si>
  <si>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</si>
  <si>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</si>
  <si>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</si>
  <si>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</si>
  <si>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</si>
  <si>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</si>
  <si>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</si>
  <si>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</si>
  <si>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</si>
  <si>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</si>
  <si>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</si>
  <si>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</si>
  <si>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</si>
  <si>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</si>
  <si>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</si>
  <si>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</si>
  <si>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</si>
  <si>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</si>
  <si>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</si>
  <si>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</si>
  <si>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</si>
  <si>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</si>
  <si>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</si>
  <si>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</si>
  <si>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</si>
  <si>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</si>
  <si>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</si>
  <si>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</si>
  <si>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</si>
  <si>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</si>
  <si>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</si>
  <si>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</si>
  <si>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</si>
  <si>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</si>
  <si>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</si>
  <si>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</si>
  <si>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</si>
  <si>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</si>
  <si>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</si>
  <si>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</si>
  <si>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</si>
  <si>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</si>
  <si>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</si>
  <si>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</si>
  <si>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</si>
  <si>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</si>
  <si>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</si>
  <si>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</si>
  <si>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</si>
  <si>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</si>
  <si>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</si>
  <si>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</si>
  <si>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</si>
  <si>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</si>
  <si>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</si>
  <si>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</si>
  <si>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</si>
  <si>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</si>
  <si>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</si>
  <si>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</si>
  <si>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</si>
  <si>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</si>
  <si>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</si>
  <si>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</si>
  <si>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</si>
  <si>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</si>
  <si>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</si>
  <si>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</si>
  <si>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</si>
  <si>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</si>
  <si>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</si>
  <si>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</si>
  <si>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</si>
  <si>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</si>
  <si>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</si>
  <si>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</si>
  <si>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</si>
  <si>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</si>
  <si>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</si>
  <si>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</si>
  <si>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</si>
  <si>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</si>
  <si>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</si>
  <si>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</si>
  <si>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</si>
  <si>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</si>
  <si>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</si>
  <si>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</si>
  <si>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</si>
  <si>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</si>
  <si>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</si>
  <si>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</si>
  <si>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</si>
  <si>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</si>
  <si>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</si>
  <si>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</si>
  <si>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</si>
  <si>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</si>
  <si>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</si>
  <si>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</si>
  <si>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</si>
  <si>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</si>
  <si>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</si>
  <si>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</si>
  <si>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</si>
  <si>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</si>
  <si>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</si>
  <si>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</si>
  <si>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</si>
  <si>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</si>
  <si>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</si>
  <si>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</si>
  <si>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</si>
  <si>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</si>
  <si>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</si>
  <si>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</si>
  <si>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</si>
  <si>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</si>
  <si>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</si>
  <si>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</si>
  <si>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</si>
  <si>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</si>
  <si>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</si>
  <si>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</si>
  <si>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</si>
  <si>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</si>
  <si>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</si>
  <si>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</si>
  <si>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</si>
  <si>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</si>
  <si>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</si>
  <si>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</si>
  <si>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</si>
  <si>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</si>
  <si>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</si>
  <si>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</si>
  <si>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</si>
  <si>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</si>
  <si>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</si>
  <si>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</si>
  <si>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</si>
  <si>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</si>
  <si>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</si>
  <si>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</si>
  <si>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</si>
  <si>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</si>
  <si>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</si>
  <si>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</si>
  <si>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</si>
  <si>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</si>
  <si>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</si>
  <si>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</si>
  <si>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</si>
  <si>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</si>
  <si>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</si>
  <si>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</si>
  <si>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</si>
  <si>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</si>
  <si>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</si>
  <si>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</si>
  <si>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</si>
  <si>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</si>
  <si>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</si>
  <si>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</si>
  <si>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</si>
  <si>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</si>
  <si>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</si>
  <si>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</si>
  <si>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</si>
  <si>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</si>
  <si>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</si>
  <si>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</si>
  <si>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</si>
  <si>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</si>
  <si>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</si>
  <si>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</si>
  <si>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</si>
  <si>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</si>
  <si>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</si>
  <si>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</si>
  <si>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</si>
  <si>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</si>
  <si>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</si>
  <si>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</si>
  <si>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</si>
  <si>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</si>
  <si>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</si>
  <si>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</si>
  <si>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</si>
  <si>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</si>
  <si>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</si>
  <si>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</si>
  <si>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</si>
  <si>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</si>
  <si>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</si>
  <si>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</si>
  <si>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</si>
  <si>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</si>
  <si>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</si>
  <si>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</si>
  <si>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</si>
  <si>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</si>
  <si>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</si>
  <si>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</si>
  <si>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</si>
  <si>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</si>
  <si>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</si>
  <si>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</si>
  <si>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</si>
  <si>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</si>
  <si>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</si>
  <si>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</si>
  <si>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</si>
  <si>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</si>
  <si>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</si>
  <si>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</si>
  <si>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</si>
  <si>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</si>
  <si>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</si>
  <si>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</si>
  <si>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</si>
  <si>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</si>
  <si>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</si>
  <si>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</si>
  <si>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</si>
  <si>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</si>
  <si>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</si>
  <si>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</si>
  <si>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</si>
  <si>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</si>
  <si>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</si>
  <si>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</si>
  <si>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</si>
  <si>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</si>
  <si>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</si>
  <si>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</si>
  <si>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</si>
  <si>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</si>
  <si>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</si>
  <si>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</si>
  <si>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</si>
  <si>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</si>
  <si>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</si>
  <si>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</si>
  <si>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</si>
  <si>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</si>
  <si>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</si>
  <si>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</si>
  <si>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</si>
  <si>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</si>
  <si>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</si>
  <si>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</si>
  <si>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</si>
  <si>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</si>
  <si>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</si>
  <si>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</si>
  <si>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</si>
  <si>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</si>
  <si>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</si>
  <si>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</si>
  <si>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</si>
  <si>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</si>
  <si>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</si>
  <si>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</si>
  <si>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</si>
  <si>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</si>
  <si>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</si>
  <si>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</si>
  <si>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</si>
  <si>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</si>
  <si>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</si>
  <si>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</si>
  <si>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</si>
  <si>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</si>
  <si>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</si>
  <si>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</si>
  <si>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</si>
  <si>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</si>
  <si>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</si>
  <si>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</si>
  <si>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</si>
  <si>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</si>
  <si>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</si>
  <si>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</si>
  <si>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</si>
  <si>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</si>
  <si>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</si>
  <si>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</si>
  <si>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</si>
  <si>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</si>
  <si>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</si>
  <si>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</si>
  <si>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</si>
  <si>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</si>
  <si>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</si>
  <si>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</si>
  <si>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</si>
  <si>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</si>
  <si>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</si>
  <si>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</si>
  <si>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</si>
  <si>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</si>
  <si>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</si>
  <si>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</si>
  <si>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</si>
  <si>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</si>
  <si>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</si>
  <si>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</si>
  <si>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</si>
  <si>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</si>
  <si>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</si>
  <si>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</si>
  <si>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</si>
  <si>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</si>
  <si>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</si>
  <si>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</si>
  <si>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</si>
  <si>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</si>
  <si>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</si>
  <si>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</si>
  <si>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</si>
  <si>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</si>
  <si>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</si>
  <si>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</si>
  <si>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</si>
  <si>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</si>
  <si>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</si>
  <si>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</si>
  <si>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</si>
  <si>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</si>
  <si>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</si>
  <si>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</si>
  <si>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</si>
  <si>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</si>
  <si>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</si>
  <si>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</si>
  <si>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</si>
  <si>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</si>
  <si>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</si>
  <si>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</si>
  <si>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</si>
  <si>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</si>
  <si>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</si>
  <si>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</si>
  <si>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</si>
  <si>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</si>
  <si>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</si>
  <si>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</si>
  <si>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</si>
  <si>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</si>
  <si>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</si>
  <si>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</si>
  <si>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</si>
  <si>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</si>
  <si>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</si>
  <si>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</si>
  <si>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</si>
  <si>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</si>
  <si>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</si>
  <si>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</si>
  <si>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</si>
  <si>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</si>
  <si>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</si>
  <si>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</si>
  <si>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</si>
  <si>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</si>
  <si>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</si>
  <si>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</si>
  <si>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</si>
  <si>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</si>
  <si>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</si>
  <si>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</si>
  <si>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</si>
  <si>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</si>
  <si>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</si>
  <si>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</si>
  <si>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</si>
  <si>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</si>
  <si>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</si>
  <si>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</si>
  <si>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</si>
  <si>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</si>
  <si>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</si>
  <si>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</si>
  <si>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</si>
  <si>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</si>
  <si>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</si>
  <si>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</si>
  <si>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</si>
  <si>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</si>
  <si>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</si>
  <si>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</si>
  <si>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</si>
  <si>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</si>
  <si>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</si>
  <si>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</si>
  <si>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</si>
  <si>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</si>
  <si>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</si>
  <si>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</si>
  <si>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</si>
  <si>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</si>
  <si>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</si>
  <si>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</si>
  <si>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</si>
  <si>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</si>
  <si>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</si>
  <si>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</si>
  <si>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</si>
  <si>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</si>
  <si>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</si>
  <si>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</si>
  <si>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</si>
  <si>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</si>
  <si>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</si>
  <si>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</si>
  <si>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</si>
  <si>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</si>
  <si>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</si>
  <si>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</si>
  <si>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</si>
  <si>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</si>
  <si>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</si>
  <si>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</si>
  <si>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</si>
  <si>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</si>
  <si>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</si>
  <si>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</si>
  <si>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</si>
  <si>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</si>
  <si>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</si>
  <si>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</si>
  <si>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</si>
  <si>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</si>
  <si>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</si>
  <si>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</si>
  <si>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</si>
  <si>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</si>
  <si>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</si>
  <si>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</si>
  <si>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</si>
  <si>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</si>
  <si>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</si>
  <si>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</si>
  <si>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</si>
  <si>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</si>
  <si>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</si>
  <si>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</si>
  <si>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</si>
  <si>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</si>
  <si>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</si>
  <si>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</si>
  <si>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</si>
  <si>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</si>
  <si>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</si>
  <si>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</si>
  <si>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</si>
  <si>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</si>
  <si>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</si>
  <si>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</si>
  <si>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</si>
  <si>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</si>
  <si>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</si>
  <si>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</si>
  <si>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</si>
  <si>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</si>
  <si>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</si>
  <si>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</si>
  <si>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</si>
  <si>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</si>
  <si>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</si>
  <si>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</si>
  <si>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</si>
  <si>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</si>
  <si>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</si>
  <si>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</si>
  <si>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</si>
  <si>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</si>
  <si>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</si>
  <si>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</si>
  <si>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</si>
  <si>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</si>
  <si>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</si>
  <si>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</si>
  <si>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</si>
  <si>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</si>
  <si>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</si>
  <si>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</si>
  <si>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</si>
  <si>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</si>
  <si>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</si>
  <si>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</si>
  <si>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</si>
  <si>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</si>
  <si>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</si>
  <si>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</si>
  <si>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</si>
  <si>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</si>
  <si>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</si>
  <si>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</si>
  <si>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</si>
  <si>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</si>
  <si>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</si>
  <si>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</si>
  <si>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</si>
  <si>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</si>
  <si>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</si>
  <si>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</si>
  <si>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</si>
  <si>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</si>
  <si>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</si>
  <si>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</si>
  <si>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</si>
  <si>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</si>
  <si>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</si>
  <si>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</si>
  <si>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</si>
  <si>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</si>
  <si>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</si>
  <si>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</si>
  <si>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</si>
  <si>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</si>
  <si>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</si>
  <si>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</si>
  <si>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</si>
  <si>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</si>
  <si>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</si>
  <si>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</si>
  <si>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</si>
  <si>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</si>
  <si>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</si>
  <si>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</si>
  <si>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</si>
  <si>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</si>
  <si>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</si>
  <si>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</si>
  <si>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</si>
  <si>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</si>
  <si>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</si>
  <si>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</si>
  <si>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</si>
  <si>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</si>
  <si>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</si>
  <si>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</si>
  <si>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</si>
  <si>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</si>
  <si>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</si>
  <si>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</si>
  <si>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</si>
  <si>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</si>
  <si>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</si>
  <si>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</si>
  <si>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</si>
  <si>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</si>
  <si>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</si>
  <si>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</si>
  <si>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</si>
  <si>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</si>
  <si>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</si>
  <si>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</si>
  <si>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</si>
  <si>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</si>
  <si>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</si>
  <si>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</si>
  <si>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</si>
  <si>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</si>
  <si>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</si>
  <si>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</si>
  <si>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</si>
  <si>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</si>
  <si>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</si>
  <si>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</si>
  <si>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</si>
  <si>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</si>
  <si>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</si>
  <si>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</si>
  <si>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</si>
  <si>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</si>
  <si>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</si>
  <si>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</si>
  <si>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</si>
  <si>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</si>
  <si>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</si>
  <si>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</si>
  <si>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</si>
  <si>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</si>
  <si>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</si>
  <si>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</si>
  <si>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</si>
  <si>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</si>
  <si>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</si>
  <si>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</si>
  <si>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</si>
  <si>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</si>
  <si>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</si>
  <si>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</si>
  <si>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</si>
  <si>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</si>
  <si>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</si>
  <si>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</si>
  <si>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</si>
  <si>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</si>
  <si>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</si>
  <si>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</si>
  <si>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</si>
  <si>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</si>
  <si>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</si>
  <si>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</si>
  <si>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</si>
  <si>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</si>
  <si>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</si>
  <si>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</si>
  <si>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</si>
  <si>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</si>
  <si>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</si>
  <si>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</si>
  <si>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</si>
  <si>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</si>
  <si>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</si>
  <si>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</si>
  <si>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</si>
  <si>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</si>
  <si>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</si>
  <si>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</si>
  <si>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</si>
  <si>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</si>
  <si>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</si>
  <si>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</si>
  <si>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</si>
  <si>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</si>
  <si>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</si>
  <si>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</si>
  <si>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</si>
  <si>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</si>
  <si>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</si>
  <si>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</si>
  <si>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</si>
  <si>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</si>
  <si>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</si>
  <si>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</si>
  <si>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</si>
  <si>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</si>
  <si>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</si>
  <si>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</si>
  <si>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</si>
  <si>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</si>
  <si>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</si>
  <si>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</si>
  <si>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</si>
  <si>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</si>
  <si>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</si>
  <si>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</si>
  <si>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</si>
  <si>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</si>
  <si>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</si>
  <si>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</si>
  <si>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</si>
  <si>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</si>
  <si>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</si>
  <si>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</si>
  <si>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</si>
  <si>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</si>
  <si>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</si>
  <si>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</si>
  <si>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</si>
  <si>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</si>
  <si>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</si>
  <si>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</si>
  <si>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</si>
  <si>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</si>
  <si>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</si>
  <si>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</si>
  <si>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</si>
  <si>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</si>
  <si>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</si>
  <si>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</si>
  <si>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</si>
  <si>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</si>
  <si>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</si>
  <si>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</si>
  <si>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</si>
  <si>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</si>
  <si>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</si>
  <si>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</si>
  <si>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</si>
  <si>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</si>
  <si>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</si>
  <si>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</si>
  <si>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</si>
  <si>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</si>
  <si>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</si>
  <si>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</si>
  <si>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</si>
  <si>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</si>
  <si>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</si>
  <si>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</si>
  <si>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</si>
  <si>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</si>
  <si>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</si>
  <si>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</si>
  <si>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</si>
  <si>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</si>
  <si>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</si>
  <si>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</si>
  <si>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</si>
  <si>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</si>
  <si>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</si>
  <si>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</si>
  <si>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</si>
  <si>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</si>
  <si>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</si>
  <si>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</si>
  <si>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</si>
  <si>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</si>
  <si>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</si>
  <si>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</si>
  <si>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</si>
  <si>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</si>
  <si>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</si>
  <si>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</si>
  <si>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</si>
  <si>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</si>
  <si>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</si>
  <si>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</si>
  <si>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</si>
  <si>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</si>
  <si>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</si>
  <si>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</si>
  <si>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</si>
  <si>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</si>
  <si>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</si>
  <si>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</si>
  <si>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</si>
  <si>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</si>
  <si>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</si>
  <si>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</si>
  <si>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</si>
  <si>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</si>
  <si>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</si>
  <si>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</si>
  <si>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</si>
  <si>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</si>
  <si>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</si>
  <si>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</si>
  <si>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</si>
  <si>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</si>
  <si>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</si>
  <si>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</si>
  <si>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</si>
  <si>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</si>
  <si>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</si>
  <si>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</si>
  <si>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</si>
  <si>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</si>
  <si>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</si>
  <si>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</si>
  <si>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</si>
  <si>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</si>
  <si>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</si>
  <si>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</si>
  <si>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</si>
  <si>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</si>
  <si>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</si>
  <si>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</si>
  <si>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</si>
  <si>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</si>
  <si>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</si>
  <si>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</si>
  <si>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</si>
  <si>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</si>
  <si>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</si>
  <si>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</si>
  <si>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</si>
  <si>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</si>
  <si>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</si>
  <si>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</si>
  <si>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</si>
  <si>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</si>
  <si>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</si>
  <si>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</si>
  <si>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</si>
  <si>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</si>
  <si>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</si>
  <si>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</si>
  <si>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</si>
  <si>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</si>
  <si>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</si>
  <si>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</si>
  <si>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</si>
  <si>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</si>
  <si>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</si>
  <si>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</si>
  <si>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</si>
  <si>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</si>
  <si>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</si>
  <si>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</si>
  <si>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</si>
  <si>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</si>
  <si>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</si>
  <si>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</si>
  <si>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</si>
  <si>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</si>
  <si>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</si>
  <si>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</si>
  <si>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</si>
  <si>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</si>
  <si>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</si>
  <si>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</si>
  <si>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</si>
  <si>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</si>
  <si>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</si>
  <si>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</si>
  <si>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</si>
  <si>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</si>
  <si>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</si>
  <si>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</si>
  <si>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</si>
  <si>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</si>
  <si>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</si>
  <si>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</si>
  <si>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</si>
  <si>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</si>
  <si>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</si>
  <si>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</si>
  <si>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</si>
  <si>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</si>
  <si>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</si>
  <si>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</si>
  <si>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</si>
  <si>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</si>
  <si>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</si>
  <si>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</si>
  <si>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</si>
  <si>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</si>
  <si>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</si>
  <si>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</si>
  <si>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</si>
  <si>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</si>
  <si>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</si>
  <si>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</si>
  <si>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</si>
  <si>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</si>
  <si>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</si>
  <si>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</si>
  <si>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</si>
  <si>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</si>
  <si>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</si>
  <si>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</si>
  <si>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</si>
  <si>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</si>
  <si>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</si>
  <si>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</si>
  <si>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</si>
  <si>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</si>
  <si>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</si>
  <si>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</si>
  <si>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</si>
  <si>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</si>
  <si>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</si>
  <si>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</si>
  <si>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</si>
  <si>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</si>
  <si>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</si>
  <si>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</si>
  <si>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</si>
  <si>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</si>
  <si>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</si>
  <si>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</si>
  <si>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</si>
  <si>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</si>
  <si>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</si>
  <si>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</si>
  <si>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</si>
  <si>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</si>
  <si>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</si>
  <si>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</si>
  <si>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</si>
  <si>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</si>
  <si>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</si>
  <si>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</si>
  <si>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</si>
  <si>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</si>
  <si>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</si>
  <si>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</si>
  <si>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</si>
  <si>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</si>
  <si>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</si>
  <si>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</si>
  <si>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</si>
  <si>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</si>
  <si>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</si>
  <si>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</si>
  <si>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</si>
  <si>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</si>
  <si>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</si>
  <si>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</si>
  <si>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</si>
  <si>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</si>
  <si>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</si>
  <si>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</si>
  <si>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</si>
  <si>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</si>
  <si>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</si>
  <si>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</si>
  <si>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</si>
  <si>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</si>
  <si>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</si>
  <si>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</si>
  <si>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</si>
  <si>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</si>
  <si>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</si>
  <si>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</si>
  <si>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</si>
  <si>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</si>
  <si>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</si>
  <si>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</si>
  <si>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</si>
  <si>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</si>
  <si>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</si>
  <si>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</si>
  <si>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</si>
  <si>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</si>
  <si>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</si>
  <si>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</si>
  <si>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</si>
  <si>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</si>
  <si>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</si>
  <si>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</si>
  <si>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</si>
  <si>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</si>
  <si>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</si>
  <si>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</si>
  <si>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</si>
  <si>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</si>
  <si>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</si>
  <si>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</si>
  <si>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</si>
  <si>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</si>
  <si>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</si>
  <si>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</si>
  <si>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</si>
  <si>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</si>
  <si>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</si>
  <si>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</si>
  <si>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</si>
  <si>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</si>
  <si>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</si>
  <si>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</si>
  <si>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</si>
  <si>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</si>
  <si>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</si>
  <si>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</si>
  <si>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</si>
  <si>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</si>
  <si>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</si>
  <si>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</si>
  <si>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</si>
  <si>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</si>
  <si>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</si>
  <si>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</si>
  <si>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</si>
  <si>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</si>
  <si>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</si>
  <si>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</si>
  <si>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</si>
  <si>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</si>
  <si>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</si>
  <si>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</si>
  <si>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</si>
  <si>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</si>
  <si>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</si>
  <si>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</si>
  <si>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</si>
  <si>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</si>
  <si>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</si>
  <si>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</si>
  <si>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</si>
  <si>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</si>
  <si>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</si>
  <si>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</si>
  <si>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</si>
  <si>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</si>
  <si>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</si>
  <si>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</si>
  <si>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</si>
  <si>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</si>
  <si>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</si>
  <si>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</si>
  <si>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</si>
  <si>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</si>
  <si>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</si>
  <si>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</si>
  <si>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</si>
  <si>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</si>
  <si>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</si>
  <si>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</si>
  <si>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</si>
  <si>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</si>
  <si>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</si>
  <si>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</si>
  <si>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</si>
  <si>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</si>
  <si>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</si>
  <si>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</si>
  <si>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</si>
  <si>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</si>
  <si>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</si>
  <si>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</si>
  <si>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</si>
  <si>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</si>
  <si>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</si>
  <si>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</si>
  <si>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</si>
  <si>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</si>
  <si>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</si>
  <si>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</si>
  <si>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</si>
  <si>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</si>
  <si>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</si>
  <si>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</si>
  <si>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</si>
  <si>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</si>
  <si>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</si>
  <si>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</si>
  <si>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</si>
  <si>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</si>
  <si>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</si>
  <si>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</si>
  <si>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</si>
  <si>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</si>
  <si>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</si>
  <si>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</si>
  <si>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</si>
  <si>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</si>
  <si>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</si>
  <si>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</si>
  <si>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</si>
  <si>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</si>
  <si>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</si>
  <si>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</si>
  <si>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</si>
  <si>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</si>
  <si>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</si>
  <si>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</si>
  <si>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</si>
  <si>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</si>
  <si>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</si>
  <si>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</si>
  <si>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</si>
  <si>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</si>
  <si>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</si>
  <si>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</si>
  <si>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</si>
  <si>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</si>
  <si>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</si>
  <si>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</si>
  <si>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</si>
  <si>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</si>
  <si>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</si>
  <si>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</si>
  <si>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</si>
  <si>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</si>
  <si>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</si>
  <si>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</si>
  <si>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</si>
  <si>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</si>
  <si>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</si>
  <si>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</si>
  <si>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</si>
  <si>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</si>
  <si>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</si>
  <si>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</si>
  <si>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</si>
  <si>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</si>
  <si>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</si>
  <si>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</si>
  <si>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</si>
  <si>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</si>
  <si>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</si>
  <si>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</si>
  <si>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</si>
  <si>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</si>
  <si>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</si>
  <si>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</si>
  <si>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</si>
  <si>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</si>
  <si>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</si>
  <si>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</si>
  <si>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</si>
  <si>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</si>
  <si>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</si>
  <si>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</si>
  <si>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</si>
  <si>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</si>
  <si>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</si>
  <si>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</si>
  <si>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</si>
  <si>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</si>
  <si>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</si>
  <si>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</si>
  <si>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</si>
  <si>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</si>
  <si>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</si>
  <si>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</si>
  <si>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</si>
  <si>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</si>
  <si>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</si>
  <si>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</si>
  <si>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</si>
  <si>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</si>
  <si>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</si>
  <si>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</si>
  <si>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</si>
  <si>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</si>
  <si>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</si>
  <si>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</si>
  <si>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</si>
  <si>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</si>
  <si>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</si>
  <si>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</si>
  <si>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</si>
  <si>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</si>
  <si>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</si>
  <si>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</si>
  <si>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</si>
  <si>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</si>
  <si>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</si>
  <si>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</si>
  <si>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</si>
  <si>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</si>
  <si>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</si>
  <si>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</si>
  <si>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</si>
  <si>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</si>
  <si>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</si>
  <si>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</si>
  <si>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</si>
  <si>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</si>
  <si>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</si>
  <si>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</si>
  <si>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</si>
  <si>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</si>
  <si>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</si>
  <si>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</si>
  <si>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</si>
  <si>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</si>
  <si>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</si>
  <si>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</si>
  <si>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</si>
  <si>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</si>
  <si>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</si>
  <si>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</si>
  <si>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</si>
  <si>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</si>
  <si>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</si>
  <si>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</si>
  <si>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</si>
  <si>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</si>
  <si>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</si>
  <si>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</si>
  <si>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</si>
  <si>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</si>
  <si>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</si>
  <si>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</si>
  <si>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</si>
  <si>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</si>
  <si>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</si>
  <si>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</si>
  <si>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</si>
  <si>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</si>
  <si>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</si>
  <si>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</si>
  <si>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</si>
  <si>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</si>
  <si>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</si>
  <si>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</si>
  <si>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</si>
  <si>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</si>
  <si>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</si>
  <si>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</si>
  <si>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</si>
  <si>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</si>
  <si>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</si>
  <si>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</si>
  <si>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</si>
  <si>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</si>
  <si>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</si>
  <si>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</si>
  <si>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</si>
  <si>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</si>
  <si>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</si>
  <si>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</si>
  <si>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</si>
  <si>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</si>
  <si>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</si>
  <si>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</si>
  <si>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</si>
  <si>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</si>
  <si>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</si>
  <si>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</si>
  <si>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</si>
  <si>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</si>
  <si>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</si>
  <si>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</si>
  <si>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</si>
  <si>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</si>
  <si>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</si>
  <si>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</si>
  <si>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</si>
  <si>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</si>
  <si>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</si>
  <si>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</si>
  <si>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</si>
  <si>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</si>
  <si>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</si>
  <si>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</si>
  <si>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</si>
  <si>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</si>
  <si>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</si>
  <si>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</si>
  <si>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</si>
  <si>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</si>
  <si>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</si>
  <si>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</si>
  <si>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</si>
  <si>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</si>
  <si>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</si>
  <si>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</si>
  <si>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</si>
  <si>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</si>
  <si>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</si>
  <si>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</si>
  <si>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</si>
  <si>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</si>
  <si>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</si>
  <si>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</si>
  <si>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</si>
  <si>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</si>
  <si>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</si>
  <si>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</si>
  <si>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</si>
  <si>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</si>
  <si>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</si>
  <si>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</si>
  <si>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</si>
  <si>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</si>
  <si>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</si>
  <si>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</si>
  <si>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</si>
  <si>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</si>
  <si>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</si>
  <si>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</si>
  <si>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</si>
  <si>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</si>
  <si>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</si>
  <si>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</si>
  <si>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</si>
  <si>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</si>
  <si>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</si>
  <si>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</si>
  <si>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</si>
  <si>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</si>
  <si>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</si>
  <si>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</si>
  <si>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</si>
  <si>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</si>
  <si>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</si>
  <si>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</si>
  <si>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</si>
  <si>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</si>
  <si>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</si>
  <si>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</si>
  <si>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</si>
  <si>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</si>
  <si>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</si>
  <si>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</si>
  <si>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</si>
  <si>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</si>
  <si>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</si>
  <si>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</si>
  <si>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</si>
  <si>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</si>
  <si>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</si>
  <si>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</si>
  <si>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</si>
  <si>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</si>
  <si>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</si>
  <si>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</si>
  <si>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</si>
  <si>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</si>
  <si>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</si>
  <si>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</si>
  <si>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</si>
  <si>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</si>
  <si>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</si>
  <si>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</si>
  <si>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</si>
  <si>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</si>
  <si>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</si>
  <si>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</si>
  <si>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</si>
  <si>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</si>
  <si>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</si>
  <si>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</si>
  <si>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</si>
  <si>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</si>
  <si>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</si>
  <si>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</si>
  <si>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</si>
  <si>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</si>
  <si>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</si>
  <si>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</si>
  <si>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</si>
  <si>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</si>
  <si>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</si>
  <si>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</si>
  <si>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</si>
  <si>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</si>
  <si>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</si>
  <si>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</si>
  <si>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</si>
  <si>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</si>
  <si>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</si>
  <si>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</si>
  <si>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</si>
  <si>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</si>
  <si>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</si>
  <si>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</si>
  <si>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</si>
  <si>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</si>
  <si>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</si>
  <si>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</si>
  <si>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</si>
  <si>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</si>
  <si>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</si>
  <si>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</si>
  <si>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</si>
  <si>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</si>
  <si>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</si>
  <si>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</si>
  <si>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</si>
  <si>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</si>
  <si>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</si>
  <si>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</si>
  <si>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</si>
  <si>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</si>
  <si>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</si>
  <si>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</si>
  <si>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</si>
  <si>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</si>
  <si>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</si>
  <si>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</si>
  <si>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</si>
  <si>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</si>
  <si>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</si>
  <si>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</si>
  <si>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</si>
  <si>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</si>
  <si>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</si>
  <si>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</si>
  <si>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</si>
  <si>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</si>
  <si>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</si>
  <si>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</si>
  <si>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</si>
  <si>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</si>
  <si>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</si>
  <si>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</si>
  <si>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</si>
  <si>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</si>
  <si>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</si>
  <si>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</si>
  <si>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</si>
  <si>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</si>
  <si>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</si>
  <si>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</si>
  <si>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</si>
  <si>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</si>
  <si>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</si>
  <si>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</si>
  <si>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</si>
  <si>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</si>
  <si>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</si>
  <si>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</si>
  <si>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</si>
  <si>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</si>
  <si>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</si>
  <si>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</si>
  <si>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</si>
  <si>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</si>
  <si>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</si>
  <si>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</si>
  <si>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</si>
  <si>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</si>
  <si>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</si>
  <si>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</si>
  <si>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</si>
  <si>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</si>
  <si>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</si>
  <si>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</si>
  <si>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</si>
  <si>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</si>
  <si>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</si>
  <si>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</si>
  <si>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</si>
  <si>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</si>
  <si>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</si>
  <si>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</si>
  <si>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</si>
  <si>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</si>
  <si>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</si>
  <si>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</si>
  <si>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</si>
  <si>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</si>
  <si>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</si>
  <si>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</si>
  <si>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</si>
  <si>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</si>
  <si>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</si>
  <si>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</si>
  <si>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</si>
  <si>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</si>
  <si>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</si>
  <si>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</si>
  <si>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</si>
  <si>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</si>
  <si>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</si>
  <si>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</si>
  <si>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</si>
  <si>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</si>
  <si>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</si>
  <si>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</si>
  <si>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</si>
  <si>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</si>
  <si>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</si>
  <si>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</si>
  <si>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</si>
  <si>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</si>
  <si>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</si>
  <si>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</si>
  <si>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</si>
  <si>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</si>
  <si>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</si>
  <si>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</si>
  <si>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</si>
  <si>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</si>
  <si>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</si>
  <si>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</si>
  <si>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</si>
  <si>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</si>
  <si>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</si>
  <si>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</si>
  <si>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</si>
  <si>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</si>
  <si>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</si>
  <si>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</si>
  <si>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</si>
  <si>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</si>
  <si>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</si>
  <si>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</si>
  <si>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</si>
  <si>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</si>
  <si>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</si>
  <si>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</si>
  <si>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</si>
  <si>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</si>
  <si>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</si>
  <si>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</si>
  <si>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</si>
  <si>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</si>
  <si>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</si>
  <si>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</si>
  <si>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</si>
  <si>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</si>
  <si>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</si>
  <si>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</si>
  <si>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</si>
  <si>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</si>
  <si>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</si>
  <si>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</si>
  <si>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</si>
  <si>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</si>
  <si>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</si>
  <si>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</si>
  <si>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</si>
  <si>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</si>
  <si>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</si>
  <si>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</si>
  <si>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</si>
  <si>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</si>
  <si>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</si>
  <si>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</si>
  <si>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</si>
  <si>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</si>
  <si>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</si>
  <si>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</si>
  <si>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</si>
  <si>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</si>
  <si>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</si>
  <si>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</si>
  <si>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</si>
  <si>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</si>
  <si>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</si>
  <si>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</si>
  <si>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</si>
  <si>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</si>
  <si>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</si>
  <si>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</si>
  <si>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</si>
  <si>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</si>
  <si>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</si>
  <si>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</si>
  <si>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</si>
  <si>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</si>
  <si>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</si>
  <si>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</si>
  <si>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</si>
  <si>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</si>
  <si>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</si>
  <si>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</si>
  <si>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</si>
  <si>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</si>
  <si>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</si>
  <si>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</si>
  <si>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</si>
  <si>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</si>
  <si>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</si>
  <si>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</si>
  <si>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</si>
  <si>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</si>
  <si>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</si>
  <si>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</si>
  <si>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</si>
  <si>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</si>
  <si>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</si>
  <si>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</si>
  <si>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</si>
  <si>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</si>
  <si>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</si>
  <si>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</si>
  <si>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</si>
  <si>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</si>
  <si>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</si>
  <si>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</si>
  <si>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</si>
  <si>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</si>
  <si>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</si>
  <si>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</si>
  <si>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</si>
  <si>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</si>
  <si>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</si>
  <si>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</si>
  <si>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</si>
  <si>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</si>
  <si>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</si>
  <si>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</si>
  <si>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</si>
  <si>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</si>
  <si>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</si>
  <si>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</si>
  <si>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</si>
  <si>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</si>
  <si>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</si>
  <si>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</si>
  <si>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</si>
  <si>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</si>
  <si>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</si>
  <si>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</si>
  <si>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</si>
  <si>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</si>
  <si>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</si>
  <si>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</si>
  <si>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</si>
  <si>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</si>
  <si>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</si>
  <si>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</si>
  <si>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</si>
  <si>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</si>
  <si>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</si>
  <si>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</si>
  <si>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</si>
  <si>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</si>
  <si>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</si>
  <si>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</si>
  <si>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</si>
  <si>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</si>
  <si>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</si>
  <si>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</si>
  <si>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</si>
  <si>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</si>
  <si>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</si>
  <si>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</si>
  <si>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</si>
  <si>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</si>
  <si>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</si>
  <si>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</si>
  <si>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</si>
  <si>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</si>
  <si>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</si>
  <si>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</si>
  <si>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</si>
  <si>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</si>
  <si>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</si>
  <si>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</si>
  <si>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</si>
  <si>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</si>
  <si>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</si>
  <si>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</si>
  <si>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</si>
  <si>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</si>
  <si>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</si>
  <si>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</si>
  <si>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</si>
  <si>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</si>
  <si>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</si>
  <si>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</si>
  <si>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</si>
  <si>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</si>
  <si>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</si>
  <si>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</si>
  <si>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</si>
  <si>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</si>
  <si>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</si>
  <si>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</si>
  <si>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</si>
  <si>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</si>
  <si>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</si>
  <si>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</si>
  <si>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</si>
  <si>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</si>
  <si>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</si>
  <si>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</si>
  <si>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</si>
  <si>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</si>
  <si>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</si>
  <si>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</si>
  <si>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</si>
  <si>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</si>
  <si>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</si>
  <si>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</si>
  <si>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</si>
  <si>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</si>
  <si>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</si>
  <si>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</si>
  <si>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</si>
  <si>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</si>
  <si>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</si>
  <si>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</si>
  <si>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</si>
  <si>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</si>
  <si>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</si>
  <si>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</si>
  <si>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</si>
  <si>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</si>
  <si>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</si>
  <si>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</si>
  <si>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</si>
  <si>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</si>
  <si>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</si>
  <si>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</si>
  <si>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</si>
  <si>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</si>
  <si>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</si>
  <si>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</si>
  <si>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</si>
  <si>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</si>
  <si>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</si>
  <si>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</si>
  <si>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</si>
  <si>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</si>
  <si>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</si>
  <si>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</si>
  <si>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</si>
  <si>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</si>
  <si>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</si>
  <si>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</si>
  <si>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</si>
  <si>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</si>
  <si>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</si>
  <si>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</si>
  <si>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</si>
  <si>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</si>
  <si>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</si>
  <si>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</si>
  <si>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</si>
  <si>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</si>
  <si>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</si>
  <si>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</si>
  <si>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</si>
  <si>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</si>
  <si>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</si>
  <si>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</si>
  <si>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</si>
  <si>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</si>
  <si>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</si>
  <si>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</si>
  <si>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</si>
  <si>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</si>
  <si>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</si>
  <si>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</si>
  <si>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</si>
  <si>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</si>
  <si>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</si>
  <si>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</si>
  <si>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</si>
  <si>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</si>
  <si>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</si>
  <si>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</si>
  <si>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</si>
  <si>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</si>
  <si>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</si>
  <si>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</si>
  <si>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</si>
  <si>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</si>
  <si>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</si>
  <si>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</si>
  <si>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</si>
  <si>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</si>
  <si>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</si>
  <si>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</si>
  <si>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</si>
  <si>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</si>
  <si>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</si>
  <si>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</si>
  <si>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</si>
  <si>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</si>
  <si>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</si>
  <si>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</si>
  <si>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</si>
  <si>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</si>
  <si>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</si>
  <si>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</si>
  <si>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</si>
  <si>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</si>
  <si>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</si>
  <si>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</si>
  <si>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</si>
  <si>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</si>
  <si>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</si>
  <si>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</si>
  <si>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</si>
  <si>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</si>
  <si>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</si>
  <si>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</si>
  <si>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</si>
  <si>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</si>
  <si>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</si>
  <si>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</si>
  <si>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</si>
  <si>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</si>
  <si>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</si>
  <si>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</si>
  <si>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</si>
  <si>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</si>
  <si>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</si>
  <si>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</si>
  <si>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</si>
  <si>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</si>
  <si>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</si>
  <si>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</si>
  <si>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</si>
  <si>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</si>
  <si>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</si>
  <si>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</si>
  <si>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</si>
  <si>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</si>
  <si>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</si>
  <si>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</si>
  <si>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</si>
  <si>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</si>
  <si>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</si>
  <si>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</si>
  <si>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</si>
  <si>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</si>
  <si>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</si>
  <si>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</si>
  <si>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</si>
  <si>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</si>
  <si>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</si>
  <si>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</si>
  <si>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</si>
  <si>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</si>
  <si>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</si>
  <si>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</si>
  <si>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</si>
  <si>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</si>
  <si>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</si>
  <si>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</si>
  <si>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</si>
  <si>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</si>
  <si>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</si>
  <si>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</si>
  <si>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</si>
  <si>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</si>
  <si>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</si>
  <si>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</si>
  <si>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</si>
  <si>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</si>
  <si>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</si>
  <si>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</si>
  <si>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</si>
  <si>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</si>
  <si>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</si>
  <si>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</si>
  <si>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</si>
  <si>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</si>
  <si>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</si>
  <si>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</si>
  <si>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</si>
  <si>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</si>
  <si>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</si>
  <si>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</si>
  <si>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</si>
  <si>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</si>
  <si>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</si>
  <si>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</si>
  <si>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</si>
  <si>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</si>
  <si>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</si>
  <si>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</si>
  <si>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</si>
  <si>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</si>
  <si>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</si>
  <si>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</si>
  <si>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</si>
  <si>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</si>
  <si>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</si>
  <si>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</si>
  <si>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</si>
  <si>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</si>
  <si>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</si>
  <si>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</si>
  <si>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</si>
  <si>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</si>
  <si>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</si>
  <si>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</si>
  <si>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</si>
  <si>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</si>
  <si>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</si>
  <si>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</si>
  <si>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</si>
  <si>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</si>
  <si>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</si>
  <si>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</si>
  <si>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</si>
  <si>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</si>
  <si>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</si>
  <si>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</si>
  <si>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</si>
  <si>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</si>
  <si>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</si>
  <si>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</si>
  <si>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</si>
  <si>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</si>
  <si>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</si>
  <si>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</si>
  <si>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</si>
  <si>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</si>
  <si>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</si>
  <si>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</si>
  <si>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</si>
  <si>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</si>
  <si>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</si>
  <si>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</si>
  <si>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</si>
  <si>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</si>
  <si>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</si>
  <si>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</si>
  <si>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</si>
  <si>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</si>
  <si>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</si>
  <si>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</si>
  <si>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</si>
  <si>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</si>
  <si>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</si>
  <si>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</si>
  <si>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</si>
  <si>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</si>
  <si>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</si>
  <si>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</si>
  <si>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</si>
  <si>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</si>
  <si>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</si>
  <si>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</si>
  <si>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</si>
  <si>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</si>
  <si>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</si>
  <si>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</si>
  <si>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</si>
  <si>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</si>
  <si>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</si>
  <si>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</si>
  <si>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</si>
  <si>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</si>
  <si>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</si>
  <si>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</si>
  <si>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</si>
  <si>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</si>
  <si>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</si>
  <si>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</si>
  <si>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</si>
  <si>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</si>
  <si>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</si>
  <si>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</si>
  <si>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</si>
  <si>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</si>
  <si>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</si>
  <si>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</si>
  <si>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</si>
  <si>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</si>
  <si>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</si>
  <si>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</si>
  <si>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</si>
  <si>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</si>
  <si>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</si>
  <si>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</si>
  <si>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</si>
  <si>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</si>
  <si>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</si>
  <si>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</si>
  <si>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</si>
  <si>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</si>
  <si>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</si>
  <si>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</si>
  <si>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</si>
  <si>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</si>
  <si>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</si>
  <si>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</si>
  <si>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</si>
  <si>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</si>
  <si>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</si>
  <si>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</si>
  <si>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</si>
  <si>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</si>
  <si>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</si>
  <si>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</si>
  <si>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</si>
  <si>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</si>
  <si>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</si>
  <si>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</si>
  <si>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</si>
  <si>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</si>
  <si>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</si>
  <si>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</si>
  <si>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</si>
  <si>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</si>
  <si>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</si>
  <si>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</si>
  <si>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</si>
  <si>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</si>
  <si>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</si>
  <si>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</si>
  <si>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</si>
  <si>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</si>
  <si>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</si>
  <si>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</si>
  <si>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</si>
  <si>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</si>
  <si>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</si>
  <si>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</si>
  <si>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</si>
  <si>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</si>
  <si>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</si>
  <si>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</si>
  <si>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</si>
  <si>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</si>
  <si>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</si>
  <si>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</si>
  <si>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</si>
  <si>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</si>
  <si>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</si>
  <si>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</si>
  <si>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</si>
  <si>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</si>
  <si>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</si>
  <si>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</si>
  <si>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</si>
  <si>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</si>
  <si>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</si>
  <si>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</si>
  <si>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</si>
  <si>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</si>
  <si>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</si>
  <si>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</si>
  <si>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</si>
  <si>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</si>
  <si>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</si>
  <si>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</si>
  <si>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</si>
  <si>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</si>
  <si>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</si>
  <si>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</si>
  <si>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</si>
  <si>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</si>
  <si>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</si>
  <si>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</si>
  <si>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</si>
  <si>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</si>
  <si>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</si>
  <si>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</si>
  <si>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</si>
  <si>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</si>
  <si>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</si>
  <si>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</si>
  <si>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</si>
  <si>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</si>
  <si>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</si>
  <si>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</si>
  <si>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</si>
  <si>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</si>
  <si>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</si>
  <si>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</si>
  <si>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</si>
  <si>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</si>
  <si>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</si>
  <si>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</si>
  <si>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</si>
  <si>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</si>
  <si>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</si>
  <si>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</si>
  <si>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</si>
  <si>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</si>
  <si>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</si>
  <si>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</si>
  <si>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</si>
  <si>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</si>
  <si>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</si>
  <si>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</si>
  <si>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</si>
  <si>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</si>
  <si>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</si>
  <si>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</si>
  <si>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</si>
  <si>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</si>
  <si>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</si>
  <si>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</si>
  <si>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</si>
  <si>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</si>
  <si>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</si>
  <si>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</si>
  <si>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</si>
  <si>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</si>
  <si>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</si>
  <si>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</si>
  <si>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</si>
  <si>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</si>
  <si>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</si>
  <si>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</si>
  <si>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</si>
  <si>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</si>
  <si>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</si>
  <si>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</si>
  <si>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</si>
  <si>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</si>
  <si>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</si>
  <si>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</si>
  <si>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</si>
  <si>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</si>
  <si>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</si>
  <si>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</si>
  <si>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</si>
  <si>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</si>
  <si>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</si>
  <si>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</si>
  <si>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</si>
  <si>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</si>
  <si>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</si>
  <si>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</si>
  <si>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</si>
  <si>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</si>
  <si>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</si>
  <si>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</si>
  <si>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</si>
  <si>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</si>
  <si>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</si>
  <si>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</si>
  <si>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</si>
  <si>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</si>
  <si>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</si>
  <si>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</si>
  <si>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</si>
  <si>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</si>
  <si>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</si>
  <si>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</si>
  <si>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</si>
  <si>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</si>
  <si>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</si>
  <si>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</si>
  <si>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</si>
  <si>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</si>
  <si>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</si>
  <si>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</si>
  <si>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</si>
  <si>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</si>
  <si>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</si>
  <si>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</si>
  <si>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</si>
  <si>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</si>
  <si>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</si>
  <si>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</si>
  <si>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</si>
  <si>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</si>
  <si>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</si>
  <si>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</si>
  <si>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</si>
  <si>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</si>
  <si>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</si>
  <si>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</si>
  <si>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</si>
  <si>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</si>
  <si>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</si>
  <si>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</si>
  <si>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</si>
  <si>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</si>
  <si>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</si>
  <si>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</si>
  <si>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</si>
  <si>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</si>
  <si>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</si>
  <si>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</si>
  <si>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</si>
  <si>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</si>
  <si>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</si>
  <si>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</si>
  <si>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</si>
  <si>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</si>
  <si>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</si>
  <si>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</si>
  <si>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</si>
  <si>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</si>
  <si>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</si>
  <si>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</si>
  <si>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</si>
  <si>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</si>
  <si>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</si>
  <si>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</si>
  <si>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</si>
  <si>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</si>
  <si>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</si>
  <si>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</si>
  <si>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</si>
  <si>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</si>
  <si>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</si>
  <si>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</si>
  <si>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</si>
  <si>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</si>
  <si>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</si>
  <si>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</si>
  <si>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</si>
  <si>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</si>
  <si>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</si>
  <si>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</si>
  <si>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</si>
  <si>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</si>
  <si>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</si>
  <si>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</si>
  <si>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</si>
  <si>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</si>
  <si>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</si>
  <si>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</si>
  <si>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</si>
  <si>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</si>
  <si>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</si>
  <si>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</si>
  <si>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</si>
  <si>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</si>
  <si>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</si>
  <si>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</si>
  <si>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</si>
  <si>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</si>
  <si>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</si>
  <si>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</si>
  <si>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</si>
  <si>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</si>
  <si>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</si>
  <si>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</si>
  <si>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</si>
  <si>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</si>
  <si>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</si>
  <si>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</si>
  <si>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</si>
  <si>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</si>
  <si>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</si>
  <si>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</si>
  <si>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</si>
  <si>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</si>
  <si>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</si>
  <si>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</si>
  <si>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</si>
  <si>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</si>
  <si>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</si>
  <si>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</si>
  <si>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</si>
  <si>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</si>
  <si>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</si>
  <si>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</si>
  <si>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</si>
  <si>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</si>
  <si>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</si>
  <si>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</si>
  <si>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</si>
  <si>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</si>
  <si>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</si>
  <si>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</si>
  <si>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</si>
  <si>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</si>
  <si>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</si>
  <si>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</si>
  <si>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</si>
  <si>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</si>
  <si>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</si>
  <si>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</si>
  <si>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</si>
  <si>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</si>
  <si>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</si>
  <si>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</si>
  <si>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</si>
  <si>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</si>
  <si>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</si>
  <si>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</si>
  <si>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</si>
  <si>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</si>
  <si>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</si>
  <si>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</si>
  <si>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</si>
  <si>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</si>
  <si>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</si>
  <si>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</si>
  <si>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</si>
  <si>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</si>
  <si>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</si>
  <si>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</si>
  <si>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</si>
  <si>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</si>
  <si>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</si>
  <si>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</si>
  <si>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</si>
  <si>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</si>
  <si>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</si>
  <si>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</si>
  <si>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</si>
  <si>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</si>
  <si>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</si>
  <si>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</si>
  <si>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</si>
  <si>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</si>
  <si>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</si>
  <si>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</si>
  <si>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</si>
  <si>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</si>
  <si>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</si>
  <si>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</si>
  <si>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</si>
  <si>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</si>
  <si>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</si>
  <si>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</si>
  <si>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</si>
  <si>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</si>
  <si>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</si>
  <si>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</si>
  <si>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</si>
  <si>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</si>
  <si>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</si>
  <si>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</si>
  <si>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</si>
  <si>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</si>
  <si>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</si>
  <si>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</si>
  <si>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</si>
  <si>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</si>
  <si>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</si>
  <si>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</si>
  <si>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</si>
  <si>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</si>
  <si>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</si>
  <si>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</si>
  <si>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</si>
  <si>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</si>
  <si>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</si>
  <si>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</si>
  <si>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</si>
  <si>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</si>
  <si>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</si>
  <si>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</si>
  <si>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</si>
  <si>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</si>
  <si>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</si>
  <si>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</si>
  <si>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</si>
  <si>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</si>
  <si>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</si>
  <si>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</si>
  <si>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</si>
  <si>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</si>
  <si>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</si>
  <si>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</si>
  <si>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</si>
  <si>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</si>
  <si>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</si>
  <si>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</si>
  <si>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</si>
  <si>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</si>
  <si>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</si>
  <si>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</si>
  <si>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</si>
  <si>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</si>
  <si>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</si>
  <si>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</si>
  <si>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</si>
  <si>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</si>
  <si>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</si>
  <si>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</si>
  <si>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</si>
  <si>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</si>
  <si>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</si>
  <si>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</si>
  <si>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</si>
  <si>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</si>
  <si>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</si>
  <si>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</si>
  <si>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</si>
  <si>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</si>
  <si>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</si>
  <si>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</si>
  <si>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</si>
  <si>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</si>
  <si>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</si>
  <si>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</si>
  <si>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</si>
  <si>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</si>
  <si>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</si>
  <si>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</si>
  <si>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</si>
  <si>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</si>
  <si>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</si>
  <si>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</si>
  <si>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</si>
  <si>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</si>
  <si>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</si>
  <si>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</si>
  <si>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</si>
  <si>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</si>
  <si>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</si>
  <si>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</si>
  <si>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</si>
  <si>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</si>
  <si>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</si>
  <si>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</si>
  <si>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</si>
  <si>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</si>
  <si>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</si>
  <si>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</si>
  <si>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</si>
  <si>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</si>
  <si>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</si>
  <si>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</si>
  <si>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</si>
  <si>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</si>
  <si>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</si>
  <si>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</si>
  <si>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</si>
  <si>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</si>
  <si>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</si>
  <si>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</si>
  <si>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</si>
  <si>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</si>
  <si>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</si>
  <si>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</si>
  <si>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</si>
  <si>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</si>
  <si>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</si>
  <si>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</si>
  <si>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</si>
  <si>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</si>
  <si>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</si>
  <si>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</si>
  <si>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</si>
  <si>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</si>
  <si>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</si>
  <si>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</si>
  <si>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</si>
  <si>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</si>
  <si>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</si>
  <si>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</si>
  <si>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</si>
  <si>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</si>
  <si>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</si>
  <si>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</si>
  <si>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</si>
  <si>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</si>
  <si>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</si>
  <si>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</si>
  <si>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</si>
  <si>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</si>
  <si>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</si>
  <si>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</si>
  <si>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</si>
  <si>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</si>
  <si>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</si>
  <si>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</si>
  <si>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</si>
  <si>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</si>
  <si>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</si>
  <si>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</si>
  <si>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</si>
  <si>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</si>
  <si>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</si>
  <si>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</si>
  <si>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</si>
  <si>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</si>
  <si>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</si>
  <si>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</si>
  <si>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</si>
  <si>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</si>
  <si>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</si>
  <si>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</si>
  <si>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</si>
  <si>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</si>
  <si>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</si>
  <si>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</si>
  <si>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</si>
  <si>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</si>
  <si>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</si>
  <si>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</si>
  <si>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</si>
  <si>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</si>
  <si>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</si>
  <si>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</si>
  <si>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</si>
  <si>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</si>
  <si>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</si>
  <si>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</si>
  <si>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</si>
  <si>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</si>
  <si>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</si>
  <si>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</si>
  <si>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</si>
  <si>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</si>
  <si>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</si>
  <si>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</si>
  <si>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</si>
  <si>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</si>
  <si>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</si>
  <si>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</si>
  <si>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</si>
  <si>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</si>
  <si>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</si>
  <si>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</si>
  <si>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</si>
  <si>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</si>
  <si>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</si>
  <si>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</si>
  <si>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</si>
  <si>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</si>
  <si>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</si>
  <si>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</si>
  <si>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</si>
  <si>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</si>
  <si>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</si>
  <si>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</si>
  <si>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</si>
  <si>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</si>
  <si>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</si>
  <si>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</si>
  <si>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</si>
  <si>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</si>
  <si>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</si>
  <si>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</si>
  <si>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</si>
  <si>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</si>
  <si>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</si>
  <si>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</si>
  <si>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</si>
  <si>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</si>
  <si>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</si>
  <si>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</si>
  <si>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</si>
  <si>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</si>
  <si>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</si>
  <si>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</si>
  <si>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</si>
  <si>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</si>
  <si>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</si>
  <si>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</si>
  <si>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</si>
  <si>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</si>
  <si>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</si>
  <si>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</si>
  <si>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</si>
  <si>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</si>
  <si>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</si>
  <si>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</si>
  <si>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</si>
  <si>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</si>
  <si>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</si>
  <si>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</si>
  <si>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</si>
  <si>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</si>
  <si>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</si>
  <si>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</si>
  <si>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</si>
  <si>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</si>
  <si>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</si>
  <si>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</si>
  <si>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</si>
  <si>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</si>
  <si>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</si>
  <si>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</si>
  <si>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</si>
  <si>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</si>
  <si>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</si>
  <si>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</si>
  <si>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</si>
  <si>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</si>
  <si>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</si>
  <si>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</si>
  <si>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</si>
  <si>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</si>
  <si>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</si>
  <si>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</si>
  <si>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</si>
  <si>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</si>
  <si>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</si>
  <si>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</si>
  <si>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</si>
  <si>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</si>
  <si>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</si>
  <si>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</si>
  <si>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</si>
  <si>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</si>
  <si>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</si>
  <si>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</si>
  <si>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</si>
  <si>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</si>
  <si>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</si>
  <si>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</si>
  <si>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</si>
  <si>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</si>
  <si>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</si>
  <si>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</si>
  <si>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</si>
  <si>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</si>
  <si>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</si>
  <si>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</si>
  <si>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</si>
  <si>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</si>
  <si>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</si>
  <si>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</si>
  <si>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</si>
  <si>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</si>
  <si>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</si>
  <si>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</si>
  <si>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</si>
  <si>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</si>
  <si>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</si>
  <si>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</si>
  <si>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</si>
  <si>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</si>
  <si>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</si>
  <si>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</si>
  <si>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</si>
  <si>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</si>
  <si>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</si>
  <si>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</si>
  <si>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</si>
  <si>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</si>
  <si>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</si>
  <si>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</si>
  <si>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</si>
  <si>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</si>
  <si>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</si>
  <si>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</si>
  <si>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</si>
  <si>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</si>
  <si>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</si>
  <si>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</si>
  <si>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</si>
  <si>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</si>
  <si>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</si>
  <si>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</si>
  <si>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</si>
  <si>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</si>
  <si>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</si>
  <si>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</si>
  <si>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</si>
  <si>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</si>
  <si>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</si>
  <si>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</si>
  <si>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</si>
  <si>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</si>
  <si>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</si>
  <si>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</si>
  <si>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</si>
  <si>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</si>
  <si>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</si>
  <si>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</si>
  <si>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</si>
  <si>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</si>
  <si>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</si>
  <si>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</si>
  <si>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</si>
  <si>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</si>
  <si>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</si>
  <si>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</si>
  <si>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</si>
  <si>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</si>
  <si>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</si>
  <si>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</si>
  <si>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</si>
  <si>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</si>
  <si>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</si>
  <si>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</si>
  <si>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</si>
  <si>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</si>
  <si>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</si>
  <si>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</si>
  <si>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</si>
  <si>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</si>
  <si>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</si>
  <si>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</si>
  <si>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</si>
  <si>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</si>
  <si>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</si>
  <si>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</si>
  <si>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</si>
  <si>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</si>
  <si>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</si>
  <si>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</si>
  <si>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</si>
  <si>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</si>
  <si>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</si>
  <si>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</si>
  <si>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</si>
  <si>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</si>
  <si>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</si>
  <si>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</si>
  <si>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</si>
  <si>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</si>
  <si>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</si>
  <si>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</si>
  <si>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</si>
  <si>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</si>
  <si>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</si>
  <si>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</si>
  <si>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</si>
  <si>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</si>
  <si>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</si>
  <si>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</si>
  <si>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</si>
  <si>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</si>
  <si>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</si>
  <si>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</si>
  <si>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</si>
  <si>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</si>
  <si>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</si>
  <si>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</si>
  <si>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</si>
  <si>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</si>
  <si>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</si>
  <si>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</si>
  <si>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</si>
  <si>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</si>
  <si>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</si>
  <si>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</si>
  <si>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</si>
  <si>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</si>
  <si>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</si>
  <si>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</si>
  <si>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</si>
  <si>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</si>
  <si>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</si>
  <si>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</si>
  <si>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</si>
  <si>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</si>
  <si>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</si>
  <si>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</si>
  <si>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</si>
  <si>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</si>
  <si>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</si>
  <si>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</si>
  <si>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</si>
  <si>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</si>
  <si>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</si>
  <si>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</si>
  <si>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</si>
  <si>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</si>
  <si>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</si>
  <si>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</si>
  <si>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</si>
  <si>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</si>
  <si>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</si>
  <si>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</si>
  <si>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</si>
  <si>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</si>
  <si>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</si>
  <si>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</si>
  <si>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</si>
  <si>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</si>
  <si>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</si>
  <si>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</si>
  <si>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</si>
  <si>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</si>
  <si>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</si>
  <si>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</si>
  <si>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</si>
  <si>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</si>
  <si>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</si>
  <si>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</si>
  <si>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</si>
  <si>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</si>
  <si>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</si>
  <si>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</si>
  <si>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</si>
  <si>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</si>
  <si>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</si>
  <si>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</si>
  <si>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</si>
  <si>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</si>
  <si>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</si>
  <si>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</si>
  <si>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</si>
  <si>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</si>
  <si>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</si>
  <si>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</si>
  <si>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</si>
  <si>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</si>
  <si>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</si>
  <si>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</si>
  <si>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</si>
  <si>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</si>
  <si>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</si>
  <si>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</si>
  <si>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</si>
  <si>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</si>
  <si>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</si>
  <si>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</si>
  <si>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</si>
  <si>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</si>
  <si>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</si>
  <si>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</si>
  <si>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</si>
  <si>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</si>
  <si>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</si>
  <si>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</si>
  <si>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</si>
  <si>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</si>
  <si>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</si>
  <si>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</si>
  <si>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</si>
  <si>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</si>
  <si>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</si>
  <si>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</si>
  <si>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</si>
  <si>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</si>
  <si>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</si>
  <si>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</si>
  <si>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</si>
  <si>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</si>
  <si>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</si>
  <si>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</si>
  <si>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</si>
  <si>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</si>
  <si>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</si>
  <si>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</si>
  <si>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</si>
  <si>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</si>
  <si>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</si>
  <si>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</si>
  <si>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</si>
  <si>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</si>
  <si>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</si>
  <si>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</si>
  <si>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</si>
  <si>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</si>
  <si>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</si>
  <si>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</si>
  <si>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</si>
  <si>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</si>
  <si>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</si>
  <si>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</si>
  <si>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</si>
  <si>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</si>
  <si>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</si>
  <si>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</si>
  <si>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</si>
  <si>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</si>
  <si>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</si>
  <si>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</si>
  <si>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</si>
  <si>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</si>
  <si>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</si>
  <si>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</si>
  <si>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</si>
  <si>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</si>
  <si>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</si>
  <si>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</si>
  <si>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</si>
  <si>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</si>
  <si>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</si>
  <si>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</si>
  <si>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</si>
  <si>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</si>
  <si>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</si>
  <si>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</si>
  <si>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</si>
  <si>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</si>
  <si>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</si>
  <si>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</si>
  <si>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</si>
  <si>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</si>
  <si>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</si>
  <si>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</si>
  <si>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</si>
  <si>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</si>
  <si>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</si>
  <si>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</si>
  <si>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</si>
  <si>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</si>
  <si>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</si>
  <si>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</si>
  <si>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</si>
  <si>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</si>
  <si>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</si>
  <si>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</si>
  <si>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</si>
  <si>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</si>
  <si>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</si>
  <si>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</si>
  <si>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</si>
  <si>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</si>
  <si>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</si>
  <si>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</si>
  <si>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</si>
  <si>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</si>
  <si>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</si>
  <si>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</si>
  <si>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</si>
  <si>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</si>
  <si>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</si>
  <si>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</si>
  <si>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</si>
  <si>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</si>
  <si>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</si>
  <si>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</si>
  <si>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</si>
  <si>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</si>
  <si>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</si>
  <si>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</si>
  <si>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</si>
  <si>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</si>
  <si>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</si>
  <si>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</si>
  <si>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</si>
  <si>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</si>
  <si>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</si>
  <si>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</si>
  <si>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</si>
  <si>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</si>
  <si>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</si>
  <si>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</si>
  <si>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</si>
  <si>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</si>
  <si>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</si>
  <si>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</si>
  <si>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</si>
  <si>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</si>
  <si>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</si>
  <si>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</si>
  <si>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</si>
  <si>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</si>
  <si>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</si>
  <si>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</si>
  <si>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</si>
  <si>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</si>
  <si>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</si>
  <si>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</si>
  <si>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</si>
  <si>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</si>
  <si>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</si>
  <si>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</si>
  <si>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</si>
  <si>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</si>
  <si>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</si>
  <si>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</si>
  <si>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</si>
  <si>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</si>
  <si>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</si>
  <si>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</si>
  <si>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</si>
  <si>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</si>
  <si>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</si>
  <si>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</si>
  <si>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</si>
  <si>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</si>
  <si>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</si>
  <si>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</si>
  <si>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</si>
  <si>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</si>
  <si>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</si>
  <si>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</si>
  <si>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</si>
  <si>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</si>
  <si>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</si>
  <si>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</si>
  <si>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</si>
  <si>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</si>
  <si>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</si>
  <si>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</si>
  <si>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</si>
  <si>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</si>
  <si>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</si>
  <si>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</si>
  <si>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</si>
  <si>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</si>
  <si>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</si>
  <si>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</si>
  <si>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</si>
  <si>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</si>
  <si>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</si>
  <si>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</si>
  <si>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</si>
  <si>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</si>
  <si>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</si>
  <si>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</si>
  <si>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</si>
  <si>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</si>
  <si>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</si>
  <si>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</si>
  <si>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</si>
  <si>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</si>
  <si>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</si>
  <si>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</si>
  <si>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</si>
  <si>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</si>
  <si>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</si>
  <si>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</si>
  <si>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</si>
  <si>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</si>
  <si>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</si>
  <si>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</si>
  <si>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</si>
  <si>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</si>
  <si>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</si>
  <si>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</si>
  <si>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</si>
  <si>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</si>
  <si>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</si>
  <si>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</si>
  <si>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</si>
  <si>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</si>
  <si>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</si>
  <si>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</si>
  <si>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</si>
  <si>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</si>
  <si>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</si>
  <si>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</si>
  <si>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</si>
  <si>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</si>
  <si>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</si>
  <si>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</si>
  <si>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</si>
  <si>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</si>
  <si>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</si>
  <si>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</si>
  <si>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</si>
  <si>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</si>
  <si>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</si>
  <si>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</si>
  <si>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</si>
  <si>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</si>
  <si>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</si>
  <si>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</si>
  <si>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</si>
  <si>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</si>
  <si>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</si>
  <si>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</si>
  <si>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</si>
  <si>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</si>
  <si>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</si>
  <si>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</si>
  <si>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</si>
  <si>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</si>
  <si>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PCM-20251124-00000839</t>
  </si>
  <si>
    <t>Critical</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</si>
  <si>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</si>
  <si>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</si>
  <si>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</si>
  <si>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</si>
  <si>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</si>
  <si>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</si>
  <si>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</si>
  <si>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</si>
  <si>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</si>
  <si>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</si>
  <si>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</si>
  <si>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</si>
  <si>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</si>
  <si>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</si>
  <si>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</si>
  <si>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</si>
  <si>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</si>
  <si>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</si>
  <si>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</si>
  <si>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</si>
  <si>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</si>
  <si>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</si>
  <si>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</si>
  <si>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</si>
  <si>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</si>
  <si>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</si>
  <si>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</si>
  <si>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</si>
  <si>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</si>
  <si>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</si>
  <si>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</si>
  <si>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</si>
  <si>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</si>
  <si>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</si>
  <si>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</si>
  <si>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</si>
  <si>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</si>
  <si>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</si>
  <si>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</si>
  <si>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</si>
  <si>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</si>
  <si>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</si>
  <si>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</si>
  <si>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</si>
  <si>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</si>
  <si>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</si>
  <si>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</si>
  <si>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</si>
  <si>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</si>
  <si>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</si>
  <si>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</si>
  <si>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</si>
  <si>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</si>
  <si>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</si>
  <si>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</si>
  <si>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</si>
  <si>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</si>
  <si>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</si>
  <si>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</si>
  <si>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</si>
  <si>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</si>
  <si>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</si>
  <si>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</si>
  <si>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</si>
  <si>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</si>
  <si>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</si>
  <si>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</si>
  <si>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</si>
  <si>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</si>
  <si>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</si>
  <si>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</si>
  <si>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</si>
  <si>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</si>
  <si>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</si>
  <si>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</si>
  <si>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</si>
  <si>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</si>
  <si>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</si>
  <si>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</si>
  <si>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</si>
  <si>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</si>
  <si>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</si>
  <si>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</si>
  <si>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</si>
  <si>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PCM-20251124-00000897</t>
  </si>
  <si>
    <t xml:space="preserve">2025-11-24 12:00:50
</t>
  </si>
  <si>
    <t xml:space="preserve"> EM at site </t>
  </si>
  <si>
    <t xml:space="preserve">PCM-20251124-00000905
</t>
  </si>
  <si>
    <t xml:space="preserve">2025-11-24 12:07:30
</t>
  </si>
  <si>
    <t>120 MIN</t>
  </si>
  <si>
    <t>PCM-20251124-00000908</t>
  </si>
  <si>
    <t xml:space="preserve">2025-11-24 12:07:25
</t>
  </si>
  <si>
    <t>90 MIN</t>
  </si>
  <si>
    <t>riy2626</t>
  </si>
  <si>
    <t xml:space="preserve">2025-11-24 12:50:28
</t>
  </si>
  <si>
    <t>ryq0957</t>
  </si>
  <si>
    <t xml:space="preserve">2025-11-24 12:49:36
</t>
  </si>
  <si>
    <t>ryq0964</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</si>
  <si>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</si>
  <si>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</si>
  <si>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</si>
  <si>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</si>
  <si>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</si>
  <si>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Sceco cut off team save hub site YLM0161</t>
  </si>
  <si>
    <t>PCM-20251124-00000845</t>
  </si>
  <si>
    <t>90 Min</t>
  </si>
  <si>
    <t>PCM-20251124-00000927</t>
  </si>
  <si>
    <t>PCM-20251124-00000946</t>
  </si>
  <si>
    <t>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</si>
  <si>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</si>
  <si>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</si>
  <si>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</si>
  <si>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</si>
  <si>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</si>
  <si>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</si>
  <si>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</si>
  <si>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</si>
  <si>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TT-20251124-00897</t>
  </si>
  <si>
    <t xml:space="preserve">scattered sites  HAJ0112 &amp; HAJ2929 &amp; HAJ0125 / EM at site HAJ0112 connecting PG 2nd team need 20 min for site HAJ2929 </t>
  </si>
  <si>
    <t>PCM-20251124-00000936</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</si>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</sst>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3" totalsRowShown="0" headerRowDxfId="157" dataDxfId="156" headerRowBorderDxfId="154" tableBorderDxfId="155" totalsRowBorderDxfId="153">
  <autoFilter ref="A1:CJ14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8" totalsRowShown="0" headerRowDxfId="48" dataDxfId="47" headerRowBorderDxfId="45" tableBorderDxfId="46" totalsRowBorderDxfId="44">
  <autoFilter ref="A1:L3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1" totalsRowShown="0" headerRowDxfId="31" dataDxfId="30" headerRowBorderDxfId="28" tableBorderDxfId="29">
  <autoFilter ref="A1:L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3"/>
  <sheetViews>
    <sheetView workbookViewId="0">
      <selection activeCell="D6" sqref="D6"/>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322.5995766203705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3</v>
      </c>
      <c r="D3" s="127" t="s">
        <v>9004</v>
      </c>
      <c r="E3" s="136" t="s">
        <v>39024</v>
      </c>
      <c r="F3" s="137">
        <v>45985.491562499999</v>
      </c>
      <c r="G3" s="138">
        <f ca="1">IFERROR(NOW()-F3,"-")</f>
        <v>5.6440046297211666E-2</v>
      </c>
      <c r="H3" s="137">
        <v>45985.47420138889</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45985.548002546297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45985.548002546297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45985.548002546297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45985.548002546297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45985.548002546297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45985.548002546297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45985.548002546297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45985.548002546297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45985.548002546297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45985.548002546297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45985.548002546297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45985.548002546297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45985.548002546297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45985.548002546297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45985.548002546297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45985.548002546297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45985.548002546297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45985.548002546297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45985.548002546297</v>
      </c>
      <c r="H22" s="137"/>
      <c r="I22" s="135" t="str">
        <f>IFERROR(VLOOKUP(D22,DB!A:F,6,0),"")</f>
        <v/>
      </c>
      <c r="J22" s="135" t="str">
        <f>IFERROR(VLOOKUP(D22,DB!A:G,7,0),"")</f>
        <v/>
      </c>
      <c r="K22" s="139"/>
      <c r="L22" s="140" t="str">
        <f>IFERROR(VLOOKUP(D22,DB!A:I,9,0),"")</f>
        <v/>
      </c>
    </row>
    <row r="23" spans="1:12" ht="15" customHeight="1">
      <c r="A23" s="141"/>
      <c r="B23" s="128" t="str">
        <f>IFERROR(VLOOKUP(D23,DB!A:K,11,0),"")</f>
        <v/>
      </c>
      <c r="C23" s="128"/>
      <c r="D23" s="142"/>
      <c r="E23" s="129"/>
      <c r="F23" s="130"/>
      <c r="G23" s="131">
        <f ca="1">IFERROR(NOW()-F23,"-")</f>
        <v>45985.548002546297</v>
      </c>
      <c r="H23" s="130"/>
      <c r="I23" s="128" t="str">
        <f>IFERROR(VLOOKUP(D23,DB!A:F,6,0),"")</f>
        <v/>
      </c>
      <c r="J23" s="128" t="str">
        <f>IFERROR(VLOOKUP(D23,DB!A:G,7,0),"")</f>
        <v/>
      </c>
      <c r="K23" s="132"/>
      <c r="L23" s="133" t="str">
        <f>IFERROR(VLOOKUP(D23,DB!A:I,9,0),"")</f>
        <v/>
      </c>
    </row>
  </sheetData>
  <customSheetViews>
    <customSheetView guid="{F6042A99-DD27-4453-835D-0834D95730CC}" filter="1" showAutoFilter="1">
      <pageMargins left="0" right="0" top="0" bottom="0" header="0" footer="0"/>
      <autoFilter ref="B1:M1" xr:uid="{D84AD99F-9085-45B1-B25B-54DF89EBEC64}"/>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3"/>
  <sheetViews>
    <sheetView workbookViewId="0">
      <pane ySplit="1" topLeftCell="A2" activePane="bottomLeft" state="frozen"/>
      <selection pane="bottomLeft" activeCell="A6" sqref="A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160.54816458333516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1.1605835648151697</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2</v>
      </c>
      <c r="D5" s="18" t="s">
        <v>22150</v>
      </c>
      <c r="E5" s="102" t="s">
        <v>39021</v>
      </c>
      <c r="F5" s="103">
        <v>45985.508796296293</v>
      </c>
      <c r="G5" s="104">
        <f ca="1">IFERROR(NOW()-F5,"-")</f>
        <v>3.920625000318978E-2</v>
      </c>
      <c r="H5" s="151" t="s">
        <v>39110</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52" t="s">
        <v>39112</v>
      </c>
      <c r="B6" s="18" t="str">
        <f>IFERROR(VLOOKUP(D6,DB!A:K,11,0),"")</f>
        <v>R2</v>
      </c>
      <c r="C6" s="18">
        <v>2</v>
      </c>
      <c r="D6" s="18" t="s">
        <v>23716</v>
      </c>
      <c r="E6" s="102" t="s">
        <v>39024</v>
      </c>
      <c r="F6" s="103">
        <v>45985.51122685185</v>
      </c>
      <c r="G6" s="104">
        <f ca="1">IFERROR(NOW()-F6,"-")</f>
        <v>3.6775694446987472E-2</v>
      </c>
      <c r="H6" s="151" t="s">
        <v>39113</v>
      </c>
      <c r="I6" s="18" t="str">
        <f>IFERROR(VLOOKUP(D6,DB!A:F,6,0),"")</f>
        <v>SCECO</v>
      </c>
      <c r="J6" s="18" t="str">
        <f>IFERROR(VLOOKUP(D6,DB!A:G,7,0),"")</f>
        <v>Weak+No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6</v>
      </c>
      <c r="D7" s="18" t="s">
        <v>38851</v>
      </c>
      <c r="E7" s="102" t="s">
        <v>39024</v>
      </c>
      <c r="F7" s="151">
        <v>45985.512511574074</v>
      </c>
      <c r="G7" s="104">
        <f ca="1">IFERROR(NOW()-F7,"-")</f>
        <v>3.549097222276032E-2</v>
      </c>
      <c r="H7" s="151" t="s">
        <v>39116</v>
      </c>
      <c r="I7" s="18" t="str">
        <f>IFERROR(VLOOKUP(D7,DB!A:F,6,0),"")</f>
        <v>Power cube</v>
      </c>
      <c r="J7" s="18" t="str">
        <f>IFERROR(VLOOKUP(D7,DB!A:G,7,0),"")</f>
        <v>In progress+No BB Design</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R2</v>
      </c>
      <c r="C8" s="18">
        <v>1</v>
      </c>
      <c r="D8" s="18" t="s">
        <v>39118</v>
      </c>
      <c r="E8" s="102" t="s">
        <v>39021</v>
      </c>
      <c r="F8" s="103"/>
      <c r="G8" s="104">
        <f ca="1">IFERROR(NOW()-F8,"-")</f>
        <v>45985.548002546297</v>
      </c>
      <c r="H8" s="151" t="s">
        <v>39119</v>
      </c>
      <c r="I8" s="18" t="str">
        <f>IFERROR(VLOOKUP(D8,DB!A:F,6,0),"")</f>
        <v>SCECO</v>
      </c>
      <c r="J8" s="18" t="str">
        <f>IFERROR(VLOOKUP(D8,DB!A:G,7,0),"")</f>
        <v>Dead+Dead+No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R2</v>
      </c>
      <c r="C9" s="18">
        <v>1</v>
      </c>
      <c r="D9" s="18" t="s">
        <v>39120</v>
      </c>
      <c r="E9" s="102" t="s">
        <v>39021</v>
      </c>
      <c r="F9" s="103"/>
      <c r="G9" s="104">
        <f ca="1">IFERROR(NOW()-F9,"-")</f>
        <v>45985.548002546297</v>
      </c>
      <c r="H9" s="151" t="s">
        <v>39121</v>
      </c>
      <c r="I9" s="18" t="str">
        <f>IFERROR(VLOOKUP(D9,DB!A:F,6,0),"")</f>
        <v>SCECO</v>
      </c>
      <c r="J9" s="18" t="str">
        <f>IFERROR(VLOOKUP(D9,DB!A:G,7,0),"")</f>
        <v>Vandalized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v>4</v>
      </c>
      <c r="D10" s="18" t="s">
        <v>39122</v>
      </c>
      <c r="E10" s="102" t="s">
        <v>39024</v>
      </c>
      <c r="F10" s="103"/>
      <c r="G10" s="104">
        <f ca="1">IFERROR(NOW()-F10,"-")</f>
        <v>45985.548002546297</v>
      </c>
      <c r="H10" s="151" t="s">
        <v>39121</v>
      </c>
      <c r="I10" s="18" t="str">
        <f>IFERROR(VLOOKUP(D10,DB!A:F,6,0),"")</f>
        <v>SCECO</v>
      </c>
      <c r="J10" s="18" t="str">
        <f>IFERROR(VLOOKUP(D10,DB!A:G,7,0),"")</f>
        <v>Vandalized+Vandalized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45985.548002546297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45985.548002546297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45985.548002546297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45985.548002546297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45985.548002546297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45985.548002546297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45985.548002546297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45985.548002546297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45985.548002546297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45985.548002546297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45985.548002546297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45985.548002546297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45985.548002546297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45985.548002546297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45985.548002546297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45985.548002546297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45985.548002546297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45985.548002546297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45985.548002546297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45985.548002546297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45985.548002546297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45985.548002546297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45985.548002546297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45985.548002546297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45985.548002546297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45985.548002546297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45985.548002546297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45985.548002546297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45985.548002546297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45985.548002546297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45985.548002546297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45985.548002546297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45985.548002546297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45985.548002546297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45985.548002546297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45985.548002546297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45985.548002546297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45985.548002546297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45985.548002546297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45985.548002546297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45985.548002546297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45985.548002546297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45985.548002546297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45985.548002546297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45985.548002546297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45985.548002546297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45985.548002546297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45985.548002546297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45985.548002546297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45985.548002546297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45985.548002546297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45985.548002546297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45985.548002546297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45985.548002546297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45985.548002546297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45985.548002546297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45985.548002546297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45985.548002546297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45985.548002546297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45985.548002546297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45985.548002546297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45985.548002546297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45985.548002546297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45985.548002546297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45985.548002546297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45985.548002546297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45985.548002546297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45985.548002546297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45985.548002546297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45985.548002546297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45985.548002546297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45985.548002546297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45985.548002546297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45985.548002546297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45985.548002546297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45985.548002546297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45985.548002546297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45985.548002546297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45985.548002546297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45985.548002546297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45985.548002546297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45985.548002546297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45985.548002546297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45985.548002546297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45985.548002546297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45985.548002546297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45985.548002546297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45985.548002546297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45985.548002546297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45985.548002546297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45985.548002546297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45985.548002546297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45985.548002546297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45985.548002546297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45985.548002546297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45985.548002546297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45985.548002546297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45985.548002546297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45985.548002546297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45985.548002546297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45985.548002546297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45985.548002546297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45985.548002546297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45985.548002546297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45985.548002546297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45985.548002546297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45985.548002546297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45985.548002546297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45985.548002546297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45985.548002546297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45985.548002546297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45985.548002546297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45985.548002546297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45985.548002546297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45985.548002546297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45985.548002546297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45985.548002546297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45985.548002546297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45985.548002546297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45985.548002546297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45985.548002546297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45985.548002546297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45985.548002546297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45985.548002546297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45985.548002546297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45985.548002546297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45985.548002546297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45985.548002546297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45985.548002546297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45985.548002546297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45985.548002546297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45985.548002546297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45985.548002546297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sheetData>
  <dataValidations count="2">
    <dataValidation allowBlank="1" showInputMessage="1" showErrorMessage="1" sqref="E1" xr:uid="{4D935161-CDD3-4592-B877-3FB59C99E142}"/>
    <dataValidation type="list" allowBlank="1" showInputMessage="1" showErrorMessage="1" sqref="E3:E14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D19" sqref="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45985.548002546297</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45985.548002546297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45985.548002546297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45985.548002546297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45985.548002546297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45985.548002546297</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45985.548002546297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45985.548002546297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45985.548002546297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45985.548002546297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45985.548002546297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45985.548002546297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45985.548002546297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45985.548002546297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45985.548002546297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45985.548002546297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45985.548002546297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45985.548002546297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45985.548002546297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45985.548002546297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45985.548002546297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45985.548002546297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45985.548002546297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45985.548002546297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45985.548002546297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45985.548002546297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45985.548002546297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45985.548002546297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45985.548002546297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45985.548002546297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45985.548002546297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45985.548002546297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45985.548002546297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45985.548002546297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45985.548002546297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45985.548002546297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45985.548002546297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45985.548002546297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45985.548002546297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45985.548002546297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45985.548002546297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45985.548002546297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45985.548002546297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45985.548002546297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45985.548002546297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45985.548002546297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45985.548002546297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45985.548002546297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45985.548002546297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45985.548002546297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45985.548002546297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45985.548002546297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45985.548002546297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45985.548002546297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45985.548002546297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45985.548002546297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45985.548002546297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45985.548002546297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45985.548002546297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45985.548002546297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45985.548002546297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45985.548002546297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45985.548002546297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45985.548002546297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45985.548002546297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45985.548002546297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45985.548002546297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45985.548002546297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45985.548002546297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45985.548002546297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45985.548002546297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45985.548002546297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45985.548002546297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45985.548002546297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45985.548002546297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45985.548002546297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45985.548002546297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45985.548002546297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45985.548002546297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45985.548002546297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45985.548002546297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45985.548002546297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45985.548002546297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45985.548002546297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45985.548002546297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45985.548002546297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45985.548002546297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45985.548002546297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45985.548002546297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45985.548002546297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45985.548002546297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45985.548002546297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45985.548002546297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45985.548002546297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45985.548002546297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45985.548002546297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45985.548002546297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45985.548002546297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45985.548002546297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45985.548002546297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45985.548002546297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45985.548002546297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45985.548002546297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45985.548002546297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45985.548002546297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45985.548002546297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45985.548002546297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45985.548002546297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45985.548002546297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45985.548002546297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45985.548002546297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45985.548002546297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45985.548002546297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45985.548002546297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45985.548002546297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45985.548002546297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45985.548002546297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45985.548002546297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45985.548002546297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45985.548002546297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45985.548002546297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45985.548002546297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45985.548002546297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45985.548002546297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45985.548002546297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45985.548002546297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45985.548002546297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45985.548002546297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45985.548002546297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45985.548002546297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45985.548002546297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45985.548002546297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45985.548002546297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45985.548002546297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45985.548002546297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45985.548002546297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45985.548002546297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45985.548002546297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45985.548002546297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45985.548002546297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45985.548002546297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45985.548002546297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45985.548002546297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45985.548002546297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45985.548002546297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45985.548002546297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45985.548002546297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45985.548002546297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45985.548002546297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45985.548002546297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45985.548002546297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45985.548002546297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45985.548002546297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45985.548002546297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45985.548002546297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45985.548002546297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45985.548002546297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45985.548002546297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45985.548002546297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45985.548002546297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45985.548002546297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45985.548002546297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45985.548002546297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45985.548002546297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45985.548002546297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45985.548002546297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45985.548002546297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45985.548002546297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45985.548002546297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45985.548002546297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45985.548002546297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45985.548002546297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45985.548002546297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45985.548002546297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45985.548002546297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45985.548002546297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45985.548002546297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45985.548002546297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45985.548002546297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45985.548002546297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45985.548002546297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45985.548002546297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45985.548002546297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45985.548002546297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45985.548002546297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45985.548002546297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45985.548002546297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45985.548002546297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45985.548002546297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45985.548002546297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45985.548002546297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45985.548002546297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45985.548002546297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45985.548002546297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45985.548002546297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45985.548002546297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45985.548002546297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45985.548002546297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45985.548002546297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45985.548002546297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45985.548002546297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45985.548002546297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45985.548002546297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45985.548002546297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45985.548002546297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45985.548002546297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45985.548002546297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45985.548002546297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45985.548002546297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45985.548002546297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45985.548002546297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45985.548002546297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45985.548002546297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45985.548002546297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45985.548002546297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45985.548002546297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45985.548002546297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45985.548002546297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45985.548002546297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45985.548002546297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45985.548002546297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45985.548002546297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45985.548002546297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45985.548002546297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45985.548002546297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45985.548002546297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45985.548002546297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45985.548002546297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45985.548002546297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45985.548002546297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45985.548002546297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45985.548002546297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45985.548002546297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45985.548002546297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45985.548002546297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45985.548002546297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45985.548002546297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45985.548002546297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45985.548002546297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45985.548002546297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45985.548002546297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45985.548002546297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45985.548002546297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45985.548002546297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45985.548002546297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45985.548002546297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45985.548002546297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45985.548002546297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45985.548002546297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45985.548002546297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45985.548002546297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45985.548002546297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45985.548002546297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45985.548002546297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45985.548002546297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45985.548002546297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45985.548002546297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45985.548002546297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45985.548002546297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45985.548002546297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45985.548002546297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45985.548002546297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45985.548002546297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45985.548002546297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45985.548002546297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45985.548002546297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45985.548002546297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45985.548002546297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45985.548002546297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45985.548002546297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45985.548002546297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45985.548002546297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45985.548002546297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45985.548002546297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45985.548002546297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45985.548002546297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45985.548002546297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45985.548002546297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45985.548002546297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45985.548002546297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45985.548002546297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45985.548002546297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45985.548002546297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45985.548002546297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45985.548002546297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45985.548002546297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45985.548002546297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45985.548002546297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45985.548002546297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45985.548002546297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45985.548002546297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45985.548002546297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45985.548002546297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45985.548002546297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45985.548002546297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45985.548002546297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45985.548002546297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45985.548002546297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45985.548002546297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45985.548002546297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45985.548002546297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45985.548002546297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45985.548002546297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45985.548002546297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45985.548002546297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45985.548002546297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45985.548002546297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45985.548002546297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45985.548002546297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45985.548002546297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45985.548002546297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45985.548002546297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45985.548002546297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45985.548002546297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45985.548002546297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45985.548002546297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45985.548002546297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45985.548002546297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45985.548002546297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45985.548002546297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45985.548002546297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45985.548002546297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45985.548002546297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45985.548002546297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45985.548002546297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45985.548002546297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45985.548002546297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45985.548002546297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45985.548002546297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45985.548002546297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45985.548002546297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45985.548002546297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45985.548002546297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45985.548002546297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45985.548002546297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45985.548002546297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45985.548002546297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45985.548002546297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45985.548002546297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45985.548002546297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45985.548002546297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45985.548002546297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45985.548002546297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45985.548002546297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45985.548002546297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45985.548002546297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45985.548002546297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45985.548002546297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45985.548002546297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45985.548002546297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45985.548002546297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45985.548002546297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45985.548002546297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45985.548002546297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45985.548002546297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45985.548002546297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45985.548002546297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45985.548002546297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45985.548002546297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45985.548002546297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45985.548002546297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45985.548002546297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45985.548002546297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45985.548002546297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45985.548002546297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45985.548002546297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45985.548002546297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45985.548002546297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45985.548002546297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45985.548002546297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45985.548002546297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45985.548002546297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45985.548002546297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45985.548002546297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45985.548002546297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45985.548002546297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45985.548002546297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45985.548002546297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45985.548002546297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45985.548002546297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45985.548002546297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45985.548002546297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45985.548002546297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45985.548002546297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45985.548002546297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45985.548002546297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45985.548002546297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45985.548002546297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45985.548002546297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45985.548002546297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45985.548002546297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45985.548002546297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45985.548002546297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45985.548002546297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45985.548002546297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45985.548002546297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45985.548002546297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45985.548002546297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45985.548002546297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45985.548002546297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45985.548002546297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45985.548002546297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45985.548002546297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45985.548002546297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45985.548002546297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45985.548002546297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45985.548002546297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45985.548002546297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45985.548002546297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45985.548002546297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45985.548002546297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45985.548002546297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45985.548002546297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45985.548002546297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45985.548002546297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45985.548002546297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45985.548002546297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45985.548002546297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45985.548002546297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45985.548002546297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45985.548002546297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45985.548002546297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45985.548002546297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45985.548002546297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45985.548002546297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45985.548002546297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45985.548002546297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45985.548002546297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45985.548002546297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45985.548002546297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45985.548002546297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45985.548002546297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45985.548002546297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45985.548002546297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45985.548002546297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45985.548002546297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45985.548002546297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45985.548002546297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45985.548002546297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45985.548002546297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45985.548002546297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45985.548002546297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45985.548002546297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45985.548002546297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45985.548002546297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45985.548002546297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45985.548002546297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45985.548002546297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45985.548002546297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45985.548002546297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45985.548002546297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45985.548002546297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45985.548002546297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45985.548002546297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45985.548002546297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45985.548002546297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45985.548002546297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45985.548002546297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45985.548002546297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45985.548002546297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45985.548002546297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45985.548002546297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45985.548002546297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45985.548002546297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45985.548002546297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45985.548002546297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45985.548002546297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45985.548002546297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45985.548002546297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45985.548002546297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45985.548002546297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45985.548002546297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45985.548002546297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45985.548002546297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45985.548002546297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45985.548002546297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45985.548002546297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45985.548002546297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45985.548002546297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45985.548002546297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45985.548002546297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45985.548002546297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45985.548002546297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45985.548002546297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45985.548002546297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45985.548002546297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45985.548002546297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45985.548002546297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45985.548002546297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45985.548002546297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45985.548002546297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45985.548002546297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45985.548002546297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45985.548002546297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45985.548002546297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45985.548002546297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45985.548002546297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45985.548002546297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45985.548002546297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45985.548002546297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45985.548002546297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45985.548002546297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45985.548002546297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45985.548002546297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45985.548002546297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45985.548002546297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45985.548002546297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45985.548002546297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45985.548002546297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45985.548002546297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45985.548002546297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45985.548002546297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45985.548002546297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45985.548002546297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45985.548002546297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45985.548002546297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45985.548002546297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45985.548002546297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45985.548002546297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45985.548002546297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45985.548002546297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45985.548002546297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45985.548002546297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45985.548002546297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45985.548002546297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45985.548002546297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45985.548002546297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45985.548002546297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45985.548002546297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45985.548002546297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45985.548002546297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45985.548002546297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45985.548002546297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45985.548002546297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45985.548002546297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45985.548002546297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45985.548002546297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45985.548002546297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45985.548002546297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45985.548002546297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45985.548002546297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45985.548002546297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45985.548002546297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45985.548002546297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45985.548002546297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45985.548002546297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45985.548002546297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45985.548002546297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45985.548002546297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45985.548002546297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45985.548002546297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45985.548002546297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45985.548002546297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45985.548002546297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45985.548002546297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45985.548002546297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45985.548002546297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45985.548002546297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45985.548002546297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45985.548002546297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45985.548002546297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45985.548002546297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45985.548002546297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45985.548002546297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45985.548002546297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45985.548002546297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45985.548002546297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45985.548002546297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45985.548002546297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45985.548002546297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45985.548002546297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45985.548002546297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45985.548002546297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45985.548002546297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45985.548002546297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45985.548002546297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45985.548002546297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45985.548002546297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45985.548002546297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45985.548002546297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45985.548002546297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45985.548002546297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45985.548002546297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45985.548002546297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45985.548002546297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45985.548002546297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45985.548002546297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45985.548002546297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45985.548002546297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45985.548002546297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45985.548002546297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45985.548002546297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45985.548002546297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45985.548002546297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45985.548002546297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45985.548002546297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45985.548002546297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45985.548002546297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45985.548002546297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45985.548002546297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45985.548002546297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45985.548002546297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45985.548002546297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45985.548002546297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45985.548002546297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45985.548002546297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45985.548002546297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45985.548002546297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45985.548002546297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45985.548002546297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45985.548002546297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45985.548002546297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45985.548002546297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45985.548002546297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45985.548002546297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45985.548002546297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45985.548002546297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45985.548002546297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45985.548002546297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45985.548002546297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45985.548002546297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45985.548002546297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45985.548002546297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45985.548002546297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45985.548002546297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45985.548002546297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45985.548002546297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45985.548002546297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45985.548002546297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45985.548002546297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45985.548002546297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45985.548002546297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45985.548002546297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45985.548002546297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45985.548002546297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45985.548002546297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45985.548002546297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45985.548002546297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45985.548002546297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45985.548002546297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45985.548002546297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45985.548002546297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45985.548002546297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45985.548002546297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45985.548002546297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45985.548002546297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45985.548002546297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45985.548002546297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45985.548002546297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45985.548002546297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45985.548002546297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45985.548002546297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45985.548002546297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45985.548002546297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45985.548002546297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45985.548002546297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45985.548002546297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45985.548002546297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45985.548002546297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45985.548002546297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45985.548002546297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45985.548002546297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45985.548002546297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45985.548002546297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45985.548002546297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45985.548002546297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45985.548002546297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45985.548002546297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45985.548002546297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45985.548002546297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45985.548002546297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45985.548002546297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45985.548002546297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45985.548002546297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45985.548002546297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45985.548002546297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45985.548002546297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45985.548002546297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45985.548002546297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45985.548002546297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45985.548002546297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45985.548002546297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45985.548002546297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45985.548002546297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45985.548002546297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45985.548002546297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45985.548002546297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45985.548002546297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45985.548002546297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45985.548002546297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45985.548002546297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45985.548002546297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45985.548002546297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45985.548002546297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45985.548002546297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45985.548002546297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45985.548002546297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45985.548002546297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45985.548002546297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45985.548002546297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45985.548002546297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45985.548002546297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45985.548002546297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45985.548002546297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45985.548002546297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45985.548002546297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45985.548002546297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45985.548002546297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45985.548002546297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45985.548002546297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45985.548002546297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45985.548002546297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45985.548002546297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45985.548002546297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45985.548002546297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45985.548002546297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45985.548002546297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45985.548002546297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45985.548002546297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45985.548002546297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45985.548002546297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45985.548002546297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45985.548002546297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45985.548002546297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45985.548002546297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45985.548002546297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45985.548002546297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45985.548002546297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45985.548002546297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45985.548002546297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45985.548002546297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45985.548002546297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45985.548002546297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45985.548002546297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45985.548002546297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45985.548002546297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45985.548002546297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45985.548002546297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45985.548002546297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45985.548002546297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45985.548002546297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45985.548002546297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45985.548002546297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45985.548002546297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45985.548002546297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45985.548002546297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45985.548002546297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45985.548002546297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45985.548002546297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45985.548002546297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45985.548002546297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45985.548002546297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45985.548002546297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45985.548002546297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45985.548002546297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45985.548002546297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45985.548002546297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45985.548002546297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45985.548002546297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45985.548002546297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45985.548002546297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45985.548002546297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45985.548002546297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45985.548002546297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45985.548002546297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45985.548002546297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45985.548002546297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45985.548002546297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45985.548002546297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45985.548002546297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45985.548002546297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45985.548002546297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45985.548002546297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45985.548002546297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45985.548002546297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45985.548002546297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45985.548002546297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45985.548002546297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45985.548002546297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45985.548002546297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45985.548002546297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45985.548002546297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45985.548002546297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45985.548002546297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45985.548002546297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45985.548002546297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45985.548002546297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45985.548002546297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45985.548002546297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45985.548002546297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45985.548002546297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45985.548002546297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45985.548002546297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45985.548002546297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45985.548002546297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45985.548002546297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45985.548002546297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45985.548002546297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45985.548002546297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45985.548002546297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45985.548002546297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45985.548002546297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45985.548002546297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45985.548002546297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45985.548002546297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45985.548002546297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45985.548002546297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45985.548002546297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45985.548002546297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45985.548002546297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45985.548002546297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45985.548002546297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45985.548002546297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45985.548002546297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45985.548002546297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45985.548002546297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45985.548002546297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45985.548002546297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45985.548002546297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45985.548002546297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45985.548002546297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45985.548002546297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45985.548002546297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45985.548002546297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45985.548002546297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45985.548002546297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45985.548002546297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45985.548002546297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45985.548002546297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45985.548002546297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45985.548002546297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45985.548002546297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45985.548002546297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45985.548002546297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45985.548002546297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45985.548002546297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45985.548002546297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45985.548002546297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45985.548002546297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45985.548002546297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45985.548002546297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45985.548002546297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45985.548002546297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45985.548002546297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45985.548002546297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45985.548002546297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45985.548002546297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45985.548002546297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45985.548002546297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45985.548002546297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45985.548002546297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45985.548002546297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45985.548002546297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45985.548002546297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45985.548002546297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45985.548002546297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45985.548002546297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45985.548002546297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45985.548002546297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45985.548002546297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45985.548002546297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45985.548002546297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45985.548002546297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45985.548002546297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45985.548002546297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45985.548002546297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45985.548002546297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45985.548002546297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45985.548002546297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45985.548002546297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45985.548002546297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45985.548002546297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45985.548002546297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45985.548002546297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45985.548002546297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45985.548002546297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45985.548002546297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45985.548002546297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45985.548002546297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45985.548002546297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45985.548002546297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45985.548002546297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45985.548002546297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45985.548002546297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45985.548002546297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45985.548002546297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45985.548002546297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45985.548002546297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45985.548002546297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45985.548002546297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45985.548002546297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45985.548002546297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45985.548002546297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45985.548002546297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45985.548002546297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45985.548002546297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45985.548002546297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45985.548002546297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45985.548002546297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45985.548002546297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45985.548002546297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45985.548002546297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45985.548002546297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45985.548002546297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45985.548002546297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45985.548002546297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45985.548002546297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45985.548002546297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45985.548002546297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45985.548002546297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45985.548002546297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45985.548002546297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45985.548002546297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45985.548002546297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45985.548002546297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45985.548002546297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45985.548002546297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45985.548002546297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45985.548002546297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45985.548002546297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45985.548002546297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45985.548002546297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45985.548002546297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45985.548002546297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45985.548002546297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45985.548002546297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45985.548002546297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45985.548002546297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45985.548002546297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45985.548002546297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45985.548002546297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45985.548002546297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45985.548002546297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45985.548002546297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45985.548002546297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45985.548002546297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45985.548002546297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45985.548002546297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45985.548002546297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45985.548002546297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45985.548002546297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45985.548002546297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45985.548002546297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45985.548002546297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45985.548002546297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45985.548002546297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45985.548002546297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45985.548002546297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45985.548002546297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45985.548002546297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45985.548002546297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45985.548002546297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45985.548002546297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45985.548002546297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45985.548002546297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45985.548002546297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45985.548002546297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45985.548002546297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45985.548002546297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45985.548002546297</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8"/>
  <sheetViews>
    <sheetView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39123</v>
      </c>
      <c r="B2" s="91" t="str">
        <f>IFERROR(VLOOKUP(D2,DB!A:K,11,0),"")</f>
        <v>R4</v>
      </c>
      <c r="C2" s="93">
        <v>1</v>
      </c>
      <c r="D2" s="91" t="s">
        <v>35092</v>
      </c>
      <c r="E2" s="94" t="s">
        <v>39021</v>
      </c>
      <c r="F2" s="95">
        <v>45703.480717592596</v>
      </c>
      <c r="G2" s="96">
        <f ca="1">IFERROR(NOW()-F2,"")</f>
        <v>282.06728495370044</v>
      </c>
      <c r="H2" s="95">
        <v>45703.474768518521</v>
      </c>
      <c r="I2" s="95" t="str">
        <f>IFERROR(VLOOKUP(D2,DB!A:F,6,0),"")</f>
        <v>SCECO</v>
      </c>
      <c r="J2" s="95" t="str">
        <f>IFERROR(VLOOKUP(D2,DB!A:G,7,0),"")</f>
        <v>Dead</v>
      </c>
      <c r="K2" s="97" t="s">
        <v>39124</v>
      </c>
      <c r="L2" s="91" t="str">
        <f>IFERROR(VLOOKUP(D2,DB!A:I,9,0),"")</f>
        <v>Latis</v>
      </c>
    </row>
    <row r="3" spans="1:16" ht="42.75" customHeight="1">
      <c r="A3" s="113" t="s">
        <v>39125</v>
      </c>
      <c r="B3" s="113" t="str">
        <f>IFERROR(VLOOKUP(D3,DB!A:K,11,0),"")</f>
        <v>R4</v>
      </c>
      <c r="C3" s="93">
        <v>1</v>
      </c>
      <c r="D3" s="91" t="s">
        <v>38804</v>
      </c>
      <c r="E3" s="94" t="s">
        <v>39021</v>
      </c>
      <c r="F3" s="95">
        <v>45984.493113425924</v>
      </c>
      <c r="G3" s="96">
        <f ca="1">IFERROR(NOW()-F3,"")</f>
        <v>1.0548891203725361</v>
      </c>
      <c r="H3" s="95">
        <v>45983.94866898148</v>
      </c>
      <c r="I3" s="113" t="str">
        <f>IFERROR(VLOOKUP(D3,DB!A:F,6,0),"")</f>
        <v>Sceco</v>
      </c>
      <c r="J3" s="113" t="str">
        <f>IFERROR(VLOOKUP(D3,DB!A:G,7,0),"")</f>
        <v>In progress</v>
      </c>
      <c r="K3" s="97" t="s">
        <v>39126</v>
      </c>
      <c r="L3" s="91" t="str">
        <f>IFERROR(VLOOKUP(D3,DB!A:I,9,0),"")</f>
        <v>Latis</v>
      </c>
    </row>
    <row r="4" spans="1:16" ht="15" customHeight="1">
      <c r="A4" s="113" t="s">
        <v>39127</v>
      </c>
      <c r="B4" s="113" t="str">
        <f>IFERROR(VLOOKUP(D4,DB!A:K,11,0),"")</f>
        <v>R4</v>
      </c>
      <c r="C4" s="93">
        <v>1</v>
      </c>
      <c r="D4" s="91" t="s">
        <v>36861</v>
      </c>
      <c r="E4" s="94" t="s">
        <v>39021</v>
      </c>
      <c r="F4" s="95"/>
      <c r="G4" s="96">
        <f t="shared" ref="G4:G22" ca="1" si="0">IFERROR(NOW()-F4,"")</f>
        <v>45985.548002546297</v>
      </c>
      <c r="H4" s="95">
        <v>45985.458634259259</v>
      </c>
      <c r="I4" s="113" t="str">
        <f>IFERROR(VLOOKUP(D4,DB!A:F,6,0),"")</f>
        <v>SCECO</v>
      </c>
      <c r="J4" s="113" t="str">
        <f>IFERROR(VLOOKUP(D4,DB!A:G,7,0),"")</f>
        <v>Dead</v>
      </c>
      <c r="K4" s="97" t="s">
        <v>39128</v>
      </c>
      <c r="L4" s="91" t="str">
        <f>IFERROR(VLOOKUP(D4,DB!A:I,9,0),"")</f>
        <v>Latis</v>
      </c>
    </row>
    <row r="5" spans="1:16" ht="15" customHeight="1">
      <c r="A5" s="113" t="s">
        <v>39129</v>
      </c>
      <c r="B5" s="113" t="str">
        <f>IFERROR(VLOOKUP(D5,DB!A:K,11,0),"")</f>
        <v>R4</v>
      </c>
      <c r="C5" s="93">
        <v>1</v>
      </c>
      <c r="D5" s="91" t="s">
        <v>36088</v>
      </c>
      <c r="E5" s="94" t="s">
        <v>39021</v>
      </c>
      <c r="F5" s="95">
        <v>45985.492581018516</v>
      </c>
      <c r="G5" s="96">
        <f t="shared" ca="1" si="0"/>
        <v>5.5421527780708857E-2</v>
      </c>
      <c r="H5" s="95">
        <v>45985.486747685187</v>
      </c>
      <c r="I5" s="113" t="str">
        <f>IFERROR(VLOOKUP(D5,DB!A:F,6,0),"")</f>
        <v>Generator-SG</v>
      </c>
      <c r="J5" s="113" t="str">
        <f>IFERROR(VLOOKUP(D5,DB!A:G,7,0),"")</f>
        <v>No BB Shifted</v>
      </c>
      <c r="K5" s="97" t="s">
        <v>39130</v>
      </c>
      <c r="L5" s="91" t="str">
        <f>IFERROR(VLOOKUP(D5,DB!A:I,9,0),"")</f>
        <v>Latis</v>
      </c>
    </row>
    <row r="6" spans="1:16" ht="15" customHeight="1">
      <c r="A6" s="113" t="s">
        <v>39131</v>
      </c>
      <c r="B6" s="113" t="str">
        <f>IFERROR(VLOOKUP(D6,DB!A:K,11,0),"")</f>
        <v>R4</v>
      </c>
      <c r="C6" s="93">
        <v>1</v>
      </c>
      <c r="D6" s="91" t="s">
        <v>28052</v>
      </c>
      <c r="E6" s="94" t="s">
        <v>39021</v>
      </c>
      <c r="F6" s="95">
        <v>45985.520601851851</v>
      </c>
      <c r="G6" s="96">
        <f t="shared" ca="1" si="0"/>
        <v>2.7400694445532281E-2</v>
      </c>
      <c r="H6" s="95">
        <v>45985.512557870374</v>
      </c>
      <c r="I6" s="113" t="str">
        <f>IFERROR(VLOOKUP(D6,DB!A:F,6,0),"")</f>
        <v>SCECO+STB</v>
      </c>
      <c r="J6" s="113" t="str">
        <f>IFERROR(VLOOKUP(D6,DB!A:G,7,0),"")</f>
        <v>Dead</v>
      </c>
      <c r="K6" s="97" t="s">
        <v>39130</v>
      </c>
      <c r="L6" s="91" t="str">
        <f>IFERROR(VLOOKUP(D6,DB!A:I,9,0),"")</f>
        <v>Latis</v>
      </c>
    </row>
    <row r="7" spans="1:16" ht="15" customHeight="1">
      <c r="A7" s="113" t="s">
        <v>39132</v>
      </c>
      <c r="B7" s="113" t="str">
        <f>IFERROR(VLOOKUP(D7,DB!A:K,11,0),"")</f>
        <v>R4</v>
      </c>
      <c r="C7" s="93">
        <v>6</v>
      </c>
      <c r="D7" s="91" t="s">
        <v>36083</v>
      </c>
      <c r="E7" s="94" t="s">
        <v>39021</v>
      </c>
      <c r="F7" s="95">
        <v>45985.530775462961</v>
      </c>
      <c r="G7" s="96">
        <f t="shared" ca="1" si="0"/>
        <v>1.7227083335455973E-2</v>
      </c>
      <c r="H7" s="95">
        <v>45985.520775462966</v>
      </c>
      <c r="I7" s="113" t="str">
        <f>IFERROR(VLOOKUP(D7,DB!A:F,6,0),"")</f>
        <v>Generator-SG</v>
      </c>
      <c r="J7" s="113" t="str">
        <f>IFERROR(VLOOKUP(D7,DB!A:G,7,0),"")</f>
        <v>In progress</v>
      </c>
      <c r="K7" s="97" t="s">
        <v>39133</v>
      </c>
      <c r="L7" s="91" t="str">
        <f>IFERROR(VLOOKUP(D7,DB!A:I,9,0),"")</f>
        <v>Latis</v>
      </c>
    </row>
    <row r="8" spans="1:16" ht="15" customHeight="1">
      <c r="A8" s="113"/>
      <c r="B8" s="113" t="str">
        <f>IFERROR(VLOOKUP(D8,DB!A:K,11,0),"")</f>
        <v/>
      </c>
      <c r="C8" s="93"/>
      <c r="D8" s="91"/>
      <c r="E8" s="94"/>
      <c r="F8" s="95"/>
      <c r="G8" s="96">
        <f t="shared" ca="1" si="0"/>
        <v>45985.548002546297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45985.548002546297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45985.548002546297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45985.548002546297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45985.548002546297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45985.548002546297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45985.548002546297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45985.548002546297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45985.548002546297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45985.548002546297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45985.548002546297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45985.548002546297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45985.548002546297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45985.548002546297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45985.548002546297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1">IFERROR(NOW()-F23,"")</f>
        <v>45985.548002546297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45985.548002546297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45985.548002546297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45985.548002546297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45985.548002546297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45985.548002546297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45985.548002546297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45985.548002546297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45985.548002546297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45985.548002546297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45985.548002546297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45985.548002546297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45985.548002546297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45985.548002546297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45985.548002546297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45985.548002546297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45985.548002546297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45985.548002546297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45985.548002546297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45985.548002546297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45985.548002546297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45985.548002546297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45985.548002546297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45985.548002546297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45985.548002546297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45985.548002546297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45985.548002546297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45985.548002546297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45985.548002546297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45985.548002546297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45985.548002546297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45985.548002546297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45985.548002546297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45985.548002546297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45985.548002546297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45985.548002546297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45985.548002546297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45985.548002546297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45985.548002546297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45985.548002546297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45985.548002546297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45985.548002546297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45985.548002546297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45985.548002546297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45985.548002546297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45985.548002546297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45985.548002546297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45985.548002546297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45985.548002546297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45985.548002546297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45985.548002546297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45985.548002546297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45985.548002546297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45985.548002546297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45985.548002546297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45985.548002546297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45985.548002546297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45985.548002546297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45985.548002546297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45985.548002546297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45985.548002546297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45985.548002546297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45985.548002546297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45985.548002546297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2">IFERROR(NOW()-F87,"")</f>
        <v>45985.548002546297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45985.548002546297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45985.548002546297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45985.548002546297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45985.548002546297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45985.548002546297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45985.548002546297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45985.548002546297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45985.548002546297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45985.548002546297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45985.548002546297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45985.548002546297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45985.548002546297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45985.548002546297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45985.548002546297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45985.548002546297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45985.548002546297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45985.548002546297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45985.548002546297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45985.548002546297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45985.548002546297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45985.548002546297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45985.548002546297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45985.548002546297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45985.548002546297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45985.548002546297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45985.548002546297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45985.548002546297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45985.548002546297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45985.548002546297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45985.548002546297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45985.548002546297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45985.548002546297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45985.548002546297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45985.548002546297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45985.548002546297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45985.548002546297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45985.548002546297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45985.548002546297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45985.548002546297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45985.548002546297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45985.548002546297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45985.548002546297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45985.548002546297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45985.548002546297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45985.548002546297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45985.548002546297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45985.548002546297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45985.548002546297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45985.548002546297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45985.548002546297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45985.548002546297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45985.548002546297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45985.548002546297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45985.548002546297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45985.548002546297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45985.548002546297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45985.548002546297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45985.548002546297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45985.548002546297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45985.548002546297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45985.548002546297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45985.548002546297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45985.548002546297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3">IFERROR(NOW()-F151,"")</f>
        <v>45985.548002546297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45985.548002546297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45985.548002546297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45985.548002546297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45985.548002546297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45985.548002546297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45985.548002546297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45985.548002546297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45985.548002546297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45985.548002546297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45985.548002546297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45985.548002546297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45985.548002546297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45985.548002546297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45985.548002546297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45985.548002546297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45985.548002546297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45985.548002546297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45985.548002546297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45985.548002546297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45985.548002546297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45985.548002546297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45985.548002546297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45985.548002546297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45985.548002546297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45985.548002546297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45985.548002546297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45985.548002546297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45985.548002546297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45985.548002546297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45985.548002546297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45985.548002546297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45985.548002546297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45985.548002546297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45985.548002546297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45985.548002546297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45985.548002546297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45985.548002546297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45985.548002546297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45985.548002546297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45985.548002546297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45985.548002546297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45985.548002546297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45985.548002546297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45985.548002546297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45985.548002546297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45985.548002546297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45985.548002546297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45985.548002546297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45985.548002546297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45985.548002546297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45985.548002546297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45985.548002546297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45985.548002546297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45985.548002546297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45985.548002546297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45985.548002546297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45985.548002546297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45985.548002546297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45985.548002546297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45985.548002546297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45985.548002546297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45985.548002546297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45985.548002546297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4">IFERROR(NOW()-F215,"")</f>
        <v>45985.548002546297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45985.548002546297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45985.548002546297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45985.548002546297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45985.548002546297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45985.548002546297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45985.548002546297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45985.548002546297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45985.548002546297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45985.548002546297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45985.548002546297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45985.548002546297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45985.548002546297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45985.548002546297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45985.548002546297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45985.548002546297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45985.548002546297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45985.548002546297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45985.548002546297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45985.548002546297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45985.548002546297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45985.548002546297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45985.548002546297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45985.548002546297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45985.548002546297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45985.548002546297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45985.548002546297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45985.548002546297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45985.548002546297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45985.548002546297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45985.548002546297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45985.548002546297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45985.548002546297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45985.548002546297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45985.548002546297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45985.548002546297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45985.548002546297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45985.548002546297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45985.548002546297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45985.548002546297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45985.548002546297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45985.548002546297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45985.548002546297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45985.548002546297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45985.548002546297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45985.548002546297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45985.548002546297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45985.548002546297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45985.548002546297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45985.548002546297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45985.548002546297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45985.548002546297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45985.548002546297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45985.548002546297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45985.548002546297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45985.548002546297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45985.548002546297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45985.548002546297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45985.548002546297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45985.548002546297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45985.548002546297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45985.548002546297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45985.548002546297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45985.548002546297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5">IFERROR(NOW()-F279,"")</f>
        <v>45985.548002546297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45985.548002546297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45985.548002546297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45985.548002546297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45985.548002546297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45985.548002546297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45985.548002546297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45985.548002546297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45985.548002546297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45985.548002546297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45985.548002546297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45985.548002546297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45985.548002546297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45985.548002546297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45985.548002546297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45985.548002546297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45985.548002546297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45985.548002546297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45985.548002546297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45985.548002546297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45985.548002546297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45985.548002546297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45985.548002546297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45985.548002546297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45985.548002546297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45985.548002546297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45985.548002546297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45985.548002546297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45985.548002546297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45985.548002546297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45985.548002546297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45985.548002546297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45985.548002546297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45985.548002546297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45985.548002546297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45985.548002546297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45985.548002546297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45985.548002546297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45985.548002546297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45985.548002546297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45985.548002546297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45985.548002546297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45985.548002546297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45985.548002546297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45985.548002546297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45985.548002546297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45985.548002546297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45985.548002546297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45985.548002546297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45985.548002546297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45985.548002546297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45985.548002546297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45985.548002546297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45985.548002546297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45985.548002546297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45985.548002546297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45985.548002546297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45985.548002546297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45985.548002546297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45985.548002546297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45985.548002546297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45985.548002546297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45985.548002546297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45985.548002546297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388" ca="1" si="6">IFERROR(NOW()-F343,"")</f>
        <v>45985.548002546297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45985.548002546297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45985.548002546297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45985.548002546297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45985.548002546297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45985.548002546297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45985.548002546297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45985.548002546297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45985.548002546297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45985.548002546297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45985.548002546297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45985.548002546297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45985.548002546297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45985.548002546297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45985.548002546297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45985.548002546297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45985.548002546297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45985.548002546297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45985.548002546297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45985.548002546297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45985.548002546297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45985.548002546297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45985.548002546297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45985.548002546297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45985.548002546297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45985.548002546297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45985.548002546297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45985.548002546297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45985.548002546297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45985.548002546297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45985.548002546297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45985.548002546297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45985.548002546297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45985.548002546297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45985.548002546297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45985.548002546297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45985.548002546297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45985.548002546297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45985.548002546297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45985.548002546297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45985.548002546297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45985.548002546297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45985.548002546297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45985.548002546297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45985.548002546297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45985.548002546297</v>
      </c>
      <c r="H388" s="95"/>
      <c r="I388" s="113" t="str">
        <f>IFERROR(VLOOKUP(D388,DB!A:F,6,0),"")</f>
        <v/>
      </c>
      <c r="J388" s="113" t="str">
        <f>IFERROR(VLOOKUP(D388,DB!A:G,7,0),"")</f>
        <v/>
      </c>
      <c r="K388" s="97"/>
      <c r="L388" s="91" t="str">
        <f>IFERROR(VLOOKUP(D388,DB!A:I,9,0),"")</f>
        <v/>
      </c>
    </row>
  </sheetData>
  <dataValidations count="2">
    <dataValidation allowBlank="1" showInputMessage="1" showErrorMessage="1" sqref="E1" xr:uid="{A4F81451-56CC-4543-9497-104C4E44EE4B}"/>
    <dataValidation type="list" allowBlank="1" showInputMessage="1" showErrorMessage="1" sqref="E2:E3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3"/>
  <sheetViews>
    <sheetView workbookViewId="0">
      <selection activeCell="L11" sqref="L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39134</v>
      </c>
      <c r="B2" s="37" t="str">
        <f>IFERROR(VLOOKUP(D2,DB!A:K,11,0),"")</f>
        <v>R5</v>
      </c>
      <c r="C2" s="37">
        <v>3</v>
      </c>
      <c r="D2" s="106" t="s">
        <v>36011</v>
      </c>
      <c r="E2" s="37" t="s">
        <v>39021</v>
      </c>
      <c r="F2" s="38">
        <v>45891.832060185188</v>
      </c>
      <c r="G2" s="108">
        <f ca="1">IFERROR(NOW()-F2,"")</f>
        <v>93.715942361108318</v>
      </c>
      <c r="H2" s="38">
        <v>45891.790393518517</v>
      </c>
      <c r="I2" s="37" t="str">
        <f>IFERROR(VLOOKUP(D2,DB!A:F,6,0),"")</f>
        <v>Generator-SG</v>
      </c>
      <c r="J2" s="37" t="str">
        <f>IFERROR(VLOOKUP(D2,DB!A:G,7,0),"")</f>
        <v>Vandalized</v>
      </c>
      <c r="K2" s="37" t="s">
        <v>39135</v>
      </c>
      <c r="L2" s="37" t="str">
        <f>IFERROR(VLOOKUP(D2,DB!A:I,9,0),"")</f>
        <v>Latis</v>
      </c>
      <c r="M2" s="105"/>
    </row>
    <row r="3" spans="1:13" ht="30">
      <c r="A3" s="37" t="s">
        <v>39136</v>
      </c>
      <c r="B3" s="37" t="str">
        <f>IFERROR(VLOOKUP(D3,DB!A:K,11,0),"")</f>
        <v>R5</v>
      </c>
      <c r="C3" s="37">
        <v>1</v>
      </c>
      <c r="D3" s="37" t="s">
        <v>33268</v>
      </c>
      <c r="E3" s="37" t="s">
        <v>39024</v>
      </c>
      <c r="F3" s="38">
        <v>45926.188877314817</v>
      </c>
      <c r="G3" s="108">
        <f t="shared" ref="G3" ca="1" si="0">IFERROR(NOW()-F3,"")</f>
        <v>59.359125231479993</v>
      </c>
      <c r="H3" s="38">
        <v>45926.158159722225</v>
      </c>
      <c r="I3" s="37" t="str">
        <f>IFERROR(VLOOKUP(D3,DB!A:F,6,0),"")</f>
        <v>SCECO</v>
      </c>
      <c r="J3" s="37" t="str">
        <f>IFERROR(VLOOKUP(D3,DB!A:G,7,0),"")</f>
        <v>Good</v>
      </c>
      <c r="K3" s="37" t="s">
        <v>39137</v>
      </c>
      <c r="L3" s="37" t="str">
        <f>IFERROR(VLOOKUP(D3,DB!A:I,9,0),"")</f>
        <v>Latis</v>
      </c>
      <c r="M3" s="105"/>
    </row>
    <row r="4" spans="1:13" ht="48" customHeight="1">
      <c r="A4" s="109" t="s">
        <v>39138</v>
      </c>
      <c r="B4" s="109" t="str">
        <f>IFERROR(VLOOKUP(D4,DB!A:K,11,0),"")</f>
        <v>R5</v>
      </c>
      <c r="C4" s="109">
        <v>1</v>
      </c>
      <c r="D4" s="109" t="s">
        <v>34758</v>
      </c>
      <c r="E4" s="109" t="s">
        <v>39024</v>
      </c>
      <c r="F4" s="110">
        <v>45948.661111111112</v>
      </c>
      <c r="G4" s="111">
        <f t="shared" ref="G4" ca="1" si="1">IFERROR(NOW()-F4,"")</f>
        <v>36.886891435184225</v>
      </c>
      <c r="H4" s="110">
        <v>45948.661111111112</v>
      </c>
      <c r="I4" s="109" t="str">
        <f>IFERROR(VLOOKUP(D4,DB!A:F,6,0),"")</f>
        <v>SCECO</v>
      </c>
      <c r="J4" s="109" t="str">
        <f>IFERROR(VLOOKUP(D4,DB!A:G,7,0),"")</f>
        <v>Dead</v>
      </c>
      <c r="K4" s="109" t="s">
        <v>39139</v>
      </c>
      <c r="L4" s="109" t="str">
        <f>IFERROR(VLOOKUP(D4,DB!A:I,9,0),"")</f>
        <v>Latis</v>
      </c>
    </row>
    <row r="5" spans="1:13" ht="30.75">
      <c r="A5" s="109" t="s">
        <v>39140</v>
      </c>
      <c r="B5" s="109" t="str">
        <f>IFERROR(VLOOKUP(D5,DB!A:K,11,0),"")</f>
        <v>R5</v>
      </c>
      <c r="C5" s="109">
        <v>1</v>
      </c>
      <c r="D5" s="109" t="s">
        <v>36518</v>
      </c>
      <c r="E5" s="109" t="s">
        <v>39021</v>
      </c>
      <c r="F5" s="122">
        <v>45981.373298611114</v>
      </c>
      <c r="G5" s="111">
        <f ca="1">IFERROR(NOW()-F5,"")</f>
        <v>4.1747039351830608</v>
      </c>
      <c r="H5" s="122">
        <v>45981.360798611109</v>
      </c>
      <c r="I5" s="109" t="str">
        <f>IFERROR(VLOOKUP(D5,DB!A:F,6,0),"")</f>
        <v>SCECO</v>
      </c>
      <c r="J5" s="109" t="str">
        <f>IFERROR(VLOOKUP(D5,DB!A:G,7,0),"")</f>
        <v>Dead</v>
      </c>
      <c r="K5" s="109" t="s">
        <v>39141</v>
      </c>
      <c r="L5" s="109" t="str">
        <f>IFERROR(VLOOKUP(D5,DB!A:I,9,0),"")</f>
        <v>Latis</v>
      </c>
    </row>
    <row r="6" spans="1:13" ht="30.75">
      <c r="A6" s="109" t="s">
        <v>39142</v>
      </c>
      <c r="B6" s="109" t="str">
        <f>IFERROR(VLOOKUP(D6,DB!A:K,11,0),"")</f>
        <v>R5</v>
      </c>
      <c r="C6" s="109">
        <v>6</v>
      </c>
      <c r="D6" s="109" t="s">
        <v>38254</v>
      </c>
      <c r="E6" s="109" t="s">
        <v>39024</v>
      </c>
      <c r="F6" s="122"/>
      <c r="G6" s="111">
        <f ca="1">IFERROR(NOW()-F6,"")</f>
        <v>45985.548002546297</v>
      </c>
      <c r="H6" s="122">
        <v>45985.471574074072</v>
      </c>
      <c r="I6" s="109" t="str">
        <f>IFERROR(VLOOKUP(D6,DB!A:F,6,0),"")</f>
        <v>SCECO</v>
      </c>
      <c r="J6" s="109" t="str">
        <f>IFERROR(VLOOKUP(D6,DB!A:G,7,0),"")</f>
        <v>Haj Removal</v>
      </c>
      <c r="K6" s="109" t="s">
        <v>39143</v>
      </c>
      <c r="L6" s="109" t="str">
        <f>IFERROR(VLOOKUP(D6,DB!A:I,9,0),"")</f>
        <v>Latis</v>
      </c>
    </row>
    <row r="7" spans="1:13">
      <c r="A7" s="109" t="s">
        <v>39144</v>
      </c>
      <c r="B7" s="109" t="str">
        <f>IFERROR(VLOOKUP(D7,DB!A:K,11,0),"")</f>
        <v>R5</v>
      </c>
      <c r="C7" s="109">
        <v>3</v>
      </c>
      <c r="D7" s="109" t="s">
        <v>38235</v>
      </c>
      <c r="E7" s="109" t="s">
        <v>39021</v>
      </c>
      <c r="F7" s="122">
        <v>45985.524351851855</v>
      </c>
      <c r="G7" s="111">
        <f ca="1">IFERROR(NOW()-F7,"")</f>
        <v>2.3650694442039821E-2</v>
      </c>
      <c r="H7" s="122">
        <v>45985.515752314815</v>
      </c>
      <c r="I7" s="109" t="str">
        <f>IFERROR(VLOOKUP(D7,DB!A:F,6,0),"")</f>
        <v>SCECO</v>
      </c>
      <c r="J7" s="109" t="str">
        <f>IFERROR(VLOOKUP(D7,DB!A:G,7,0),"")</f>
        <v>Haj Removal</v>
      </c>
      <c r="K7" s="109" t="s">
        <v>39145</v>
      </c>
      <c r="L7" s="109" t="str">
        <f>IFERROR(VLOOKUP(D7,DB!A:I,9,0),"")</f>
        <v>Latis</v>
      </c>
    </row>
    <row r="8" spans="1:13">
      <c r="A8" s="109"/>
      <c r="B8" s="109" t="str">
        <f>IFERROR(VLOOKUP(D8,DB!A:K,11,0),"")</f>
        <v/>
      </c>
      <c r="C8" s="109"/>
      <c r="D8" s="143"/>
      <c r="E8" s="109"/>
      <c r="F8" s="109"/>
      <c r="G8" s="111">
        <f ca="1">IFERROR(NOW()-F8,"")</f>
        <v>45985.548002546297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45985.548002546297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45985.548002546297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45985.548002546297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45985.548002546297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45985.548002546297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45985.548002546297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45985.548002546297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45985.548002546297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45985.548002546297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45985.548002546297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45985.548002546297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45985.548002546297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45985.548002546297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45985.548002546297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45985.548002546297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45985.548002546297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45985.548002546297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45985.548002546297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45985.548002546297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45985.548002546297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45985.548002546297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45985.548002546297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45985.548002546297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45985.548002546297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45985.548002546297</v>
      </c>
      <c r="H33" s="109"/>
      <c r="I33" s="109" t="str">
        <f>IFERROR(VLOOKUP(D33,DB!A:F,6,0),"")</f>
        <v/>
      </c>
      <c r="J33" s="109" t="str">
        <f>IFERROR(VLOOKUP(D33,DB!A:G,7,0),"")</f>
        <v/>
      </c>
      <c r="K33" s="109"/>
      <c r="L33" s="109" t="str">
        <f>IFERROR(VLOOKUP(D33,DB!A:I,9,0),"")</f>
        <v/>
      </c>
    </row>
    <row r="34" spans="1:12">
      <c r="A34" s="125"/>
      <c r="B34" s="125" t="str">
        <f>IFERROR(VLOOKUP(D34,DB!A:K,11,0),"")</f>
        <v/>
      </c>
      <c r="C34" s="125"/>
      <c r="D34" s="125"/>
      <c r="E34" s="125"/>
      <c r="F34" s="126"/>
      <c r="G34" s="111">
        <f ca="1">IFERROR(NOW()-F34,"")</f>
        <v>45985.548002546297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45985.548002546297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45985.548002546297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45985.548002546297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45985.548002546297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45985.548002546297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45985.548002546297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45985.548002546297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45985.548002546297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45985.548002546297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45985.548002546297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45985.548002546297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45985.548002546297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45985.548002546297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45985.548002546297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45985.548002546297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45985.548002546297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45985.548002546297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45985.548002546297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45985.548002546297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45985.548002546297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45985.548002546297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45985.548002546297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45985.548002546297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45985.548002546297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45985.548002546297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45985.548002546297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45985.548002546297</v>
      </c>
      <c r="H61" s="126"/>
      <c r="I61" s="125" t="str">
        <f>IFERROR(VLOOKUP(D61,DB!A:F,6,0),"")</f>
        <v/>
      </c>
      <c r="J61" s="125" t="str">
        <f>IFERROR(VLOOKUP(D61,DB!A:G,7,0),"")</f>
        <v/>
      </c>
      <c r="K61" s="125"/>
      <c r="L61" s="125" t="str">
        <f>IFERROR(VLOOKUP(D61,DB!A:I,9,0),"")</f>
        <v/>
      </c>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sheetData>
  <dataValidations count="2">
    <dataValidation allowBlank="1" showInputMessage="1" showErrorMessage="1" sqref="E1" xr:uid="{920C6338-E771-4DAE-8C89-92A9093EA4DE}"/>
    <dataValidation type="list" allowBlank="1" showInputMessage="1" showErrorMessage="1" sqref="E2:E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tabSelected="1"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c r="B2" s="145"/>
      <c r="C2" s="146"/>
      <c r="D2" s="145"/>
      <c r="E2" s="109"/>
      <c r="F2" s="154"/>
      <c r="G2" s="75"/>
      <c r="H2" s="155"/>
      <c r="I2" s="145"/>
      <c r="J2" s="145"/>
      <c r="K2" s="148"/>
      <c r="L2" s="149"/>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45985.548002546297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45985.548002546297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45985.548002546297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45985.548002546297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45985.548002546297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45985.548002546297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45985.548002546297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45985.548002546297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45985.548002546297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45985.548002546297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45985.548002546297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45985.548002546297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45985.548002546297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45985.548002546297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45985.548002546297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45985.548002546297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45985.548002546297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45985.548002546297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45985.548002546297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45985.548002546297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45985.548002546297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45985.548002546297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45985.548002546297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45985.548002546297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45985.548002546297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45985.548002546297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45985.548002546297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45985.548002546297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45985.548002546297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45985.548002546297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45985.548002546297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45985.548002546297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45985.548002546297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45985.548002546297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45985.548002546297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45985.548002546297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45985.548002546297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45985.548002546297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45985.548002546297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45985.548002546297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45985.548002546297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45985.548002546297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2025-11-24T10:09:24Z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