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033" documentId="120_S{2AC9BD13-BADA-5192-A53E-5A8FF88502F6}" xr6:coauthVersionLast="47" xr6:coauthVersionMax="47" xr10:uidLastSave="{5BBF29D4-10F8-4C83-A10F-D3316C244C30}"/>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5" l="1"/>
  <c r="G40" i="5"/>
  <c r="I40" i="5"/>
  <c r="J40" i="5"/>
  <c r="L40" i="5"/>
  <c r="L7" i="5"/>
  <c r="J7" i="5"/>
  <c r="I7" i="5"/>
  <c r="G7" i="5"/>
  <c r="B7"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1" i="5"/>
  <c r="G41" i="5"/>
  <c r="I41" i="5"/>
  <c r="J41" i="5"/>
  <c r="L41"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<sst xmlns="http://schemas.openxmlformats.org/spreadsheetml/2006/main" count="181547" uniqueCount="39151">
  <si>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</si>
  <si>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</si>
  <si>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</si>
  <si>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</si>
  <si>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</si>
  <si>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</si>
  <si>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</si>
  <si>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</si>
  <si>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</si>
  <si>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</si>
  <si>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</si>
  <si>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</si>
  <si>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</si>
  <si>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</si>
  <si>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</si>
  <si>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</si>
  <si>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</si>
  <si>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</si>
  <si>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</si>
  <si>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</si>
  <si>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</si>
  <si>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</si>
  <si>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</si>
  <si>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</si>
  <si>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</si>
  <si>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</si>
  <si>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</si>
  <si>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</si>
  <si>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</si>
  <si>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</si>
  <si>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</si>
  <si>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</si>
  <si>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</si>
  <si>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</si>
  <si>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</si>
  <si>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</si>
  <si>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</si>
  <si>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</si>
  <si>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</si>
  <si>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</si>
  <si>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</si>
  <si>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</si>
  <si>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</si>
  <si>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</si>
  <si>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</si>
  <si>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</si>
  <si>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</si>
  <si>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</si>
  <si>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</si>
  <si>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</si>
  <si>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</si>
  <si>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</si>
  <si>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</si>
  <si>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</si>
  <si>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</si>
  <si>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</si>
  <si>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</si>
  <si>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</si>
  <si>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</si>
  <si>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</si>
  <si>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</si>
  <si>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</si>
  <si>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</si>
  <si>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</si>
  <si>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</si>
  <si>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</si>
  <si>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</si>
  <si>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</si>
  <si>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</si>
  <si>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</si>
  <si>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</si>
  <si>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</si>
  <si>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</si>
  <si>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</si>
  <si>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</si>
  <si>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</si>
  <si>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</si>
  <si>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</si>
  <si>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</si>
  <si>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</si>
  <si>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</si>
  <si>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</si>
  <si>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</si>
  <si>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</si>
  <si>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</si>
  <si>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</si>
  <si>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</si>
  <si>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</si>
  <si>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</si>
  <si>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</si>
  <si>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</si>
  <si>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</si>
  <si>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</si>
  <si>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</si>
  <si>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</si>
  <si>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</si>
  <si>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</si>
  <si>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</si>
  <si>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</si>
  <si>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</si>
  <si>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</si>
  <si>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</si>
  <si>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</si>
  <si>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</si>
  <si>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</si>
  <si>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</si>
  <si>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</si>
  <si>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</si>
  <si>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</si>
  <si>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</si>
  <si>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</si>
  <si>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</si>
  <si>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</si>
  <si>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</si>
  <si>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</si>
  <si>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</si>
  <si>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</si>
  <si>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</si>
  <si>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</si>
  <si>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</si>
  <si>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</si>
  <si>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</si>
  <si>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</si>
  <si>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</si>
  <si>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</si>
  <si>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</si>
  <si>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</si>
  <si>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</si>
  <si>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</si>
  <si>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</si>
  <si>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</si>
  <si>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</si>
  <si>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</si>
  <si>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</si>
  <si>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</si>
  <si>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</si>
  <si>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</si>
  <si>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</si>
  <si>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</si>
  <si>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</si>
  <si>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</si>
  <si>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</si>
  <si>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</si>
  <si>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</si>
  <si>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</si>
  <si>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</si>
  <si>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</si>
  <si>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</si>
  <si>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</si>
  <si>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</si>
  <si>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</si>
  <si>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</si>
  <si>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</si>
  <si>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</si>
  <si>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</si>
  <si>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</si>
  <si>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</si>
  <si>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</si>
  <si>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</si>
  <si>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</si>
  <si>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</si>
  <si>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</si>
  <si>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</si>
  <si>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</si>
  <si>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</si>
  <si>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</si>
  <si>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</si>
  <si>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</si>
  <si>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</si>
  <si>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</si>
  <si>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</si>
  <si>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</si>
  <si>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</si>
  <si>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</si>
  <si>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</si>
  <si>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</si>
  <si>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</si>
  <si>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</si>
  <si>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</si>
  <si>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</si>
  <si>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</si>
  <si>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</si>
  <si>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</si>
  <si>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</si>
  <si>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</si>
  <si>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</si>
  <si>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</si>
  <si>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</si>
  <si>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</si>
  <si>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</si>
  <si>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</si>
  <si>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</si>
  <si>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</si>
  <si>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</si>
  <si>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</si>
  <si>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</si>
  <si>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</si>
  <si>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</si>
  <si>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</si>
  <si>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</si>
  <si>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</si>
  <si>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</si>
  <si>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</si>
  <si>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</si>
  <si>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</si>
  <si>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</si>
  <si>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</si>
  <si>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</si>
  <si>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</si>
  <si>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</si>
  <si>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</si>
  <si>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</si>
  <si>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</si>
  <si>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</si>
  <si>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</si>
  <si>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</si>
  <si>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</si>
  <si>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</si>
  <si>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</si>
  <si>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</si>
  <si>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</si>
  <si>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</si>
  <si>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</si>
  <si>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</si>
  <si>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</si>
  <si>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</si>
  <si>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</si>
  <si>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</si>
  <si>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</si>
  <si>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</si>
  <si>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</si>
  <si>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</si>
  <si>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</si>
  <si>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</si>
  <si>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</si>
  <si>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</si>
  <si>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</si>
  <si>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</si>
  <si>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</si>
  <si>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</si>
  <si>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</si>
  <si>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</si>
  <si>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</si>
  <si>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</si>
  <si>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</si>
  <si>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</si>
  <si>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</si>
  <si>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</si>
  <si>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</si>
  <si>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</si>
  <si>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</si>
  <si>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</si>
  <si>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</si>
  <si>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</si>
  <si>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</si>
  <si>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</si>
  <si>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</si>
  <si>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</si>
  <si>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</si>
  <si>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</si>
  <si>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</si>
  <si>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</si>
  <si>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</si>
  <si>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</si>
  <si>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</si>
  <si>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</si>
  <si>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</si>
  <si>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</si>
  <si>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</si>
  <si>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</si>
  <si>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</si>
  <si>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</si>
  <si>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</si>
  <si>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</si>
  <si>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</si>
  <si>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</si>
  <si>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</si>
  <si>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</si>
  <si>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</si>
  <si>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</si>
  <si>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</si>
  <si>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</si>
  <si>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</si>
  <si>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</si>
  <si>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</si>
  <si>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</si>
  <si>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</si>
  <si>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</si>
  <si>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</si>
  <si>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</si>
  <si>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</si>
  <si>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</si>
  <si>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</si>
  <si>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</si>
  <si>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</si>
  <si>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</si>
  <si>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</si>
  <si>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</si>
  <si>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</si>
  <si>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</si>
  <si>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</si>
  <si>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</si>
  <si>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</si>
  <si>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</si>
  <si>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</si>
  <si>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</si>
  <si>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</si>
  <si>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</si>
  <si>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</si>
  <si>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</si>
  <si>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</si>
  <si>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</si>
  <si>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</si>
  <si>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</si>
  <si>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</si>
  <si>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</si>
  <si>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</si>
  <si>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</si>
  <si>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</si>
  <si>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</si>
  <si>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</si>
  <si>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</si>
  <si>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</si>
  <si>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</si>
  <si>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</si>
  <si>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</si>
  <si>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</si>
  <si>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</si>
  <si>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</si>
  <si>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</si>
  <si>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</si>
  <si>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</si>
  <si>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</si>
  <si>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</si>
  <si>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</si>
  <si>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</si>
  <si>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</si>
  <si>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</si>
  <si>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</si>
  <si>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</si>
  <si>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</si>
  <si>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</si>
  <si>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</si>
  <si>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</si>
  <si>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</si>
  <si>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</si>
  <si>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</si>
  <si>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</si>
  <si>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</si>
  <si>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</si>
  <si>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</si>
  <si>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</si>
  <si>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</si>
  <si>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</si>
  <si>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</si>
  <si>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</si>
  <si>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</si>
  <si>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</si>
  <si>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</si>
  <si>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</si>
  <si>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</si>
  <si>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</si>
  <si>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</si>
  <si>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</si>
  <si>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</si>
  <si>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</si>
  <si>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</si>
  <si>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</si>
  <si>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</si>
  <si>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</si>
  <si>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</si>
  <si>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</si>
  <si>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</si>
  <si>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</si>
  <si>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</si>
  <si>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</si>
  <si>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</si>
  <si>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</si>
  <si>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</si>
  <si>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</si>
  <si>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</si>
  <si>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</si>
  <si>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</si>
  <si>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</si>
  <si>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</si>
  <si>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</si>
  <si>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</si>
  <si>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</si>
  <si>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</si>
  <si>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</si>
  <si>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</si>
  <si>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</si>
  <si>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</si>
  <si>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</si>
  <si>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</si>
  <si>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</si>
  <si>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</si>
  <si>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</si>
  <si>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</si>
  <si>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</si>
  <si>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</si>
  <si>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</si>
  <si>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</si>
  <si>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</si>
  <si>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</si>
  <si>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</si>
  <si>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</si>
  <si>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</si>
  <si>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</si>
  <si>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</si>
  <si>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</si>
  <si>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</si>
  <si>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</si>
  <si>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</si>
  <si>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</si>
  <si>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</si>
  <si>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</si>
  <si>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</si>
  <si>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</si>
  <si>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</si>
  <si>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</si>
  <si>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</si>
  <si>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</si>
  <si>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</si>
  <si>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</si>
  <si>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</si>
  <si>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</si>
  <si>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</si>
  <si>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</si>
  <si>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</si>
  <si>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</si>
  <si>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</si>
  <si>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</si>
  <si>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</si>
  <si>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</si>
  <si>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</si>
  <si>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</si>
  <si>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</si>
  <si>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</si>
  <si>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</si>
  <si>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</si>
  <si>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</si>
  <si>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</si>
  <si>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</si>
  <si>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</si>
  <si>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</si>
  <si>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</si>
  <si>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</si>
  <si>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</si>
  <si>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</si>
  <si>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</si>
  <si>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</si>
  <si>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</si>
  <si>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</si>
  <si>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</si>
  <si>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</si>
  <si>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</si>
  <si>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</si>
  <si>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</si>
  <si>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</si>
  <si>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</si>
  <si>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</si>
  <si>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</si>
  <si>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</si>
  <si>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</si>
  <si>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</si>
  <si>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</si>
  <si>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</si>
  <si>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</si>
  <si>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</si>
  <si>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</si>
  <si>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</si>
  <si>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</si>
  <si>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</si>
  <si>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</si>
  <si>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</si>
  <si>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</si>
  <si>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</si>
  <si>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</si>
  <si>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</si>
  <si>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</si>
  <si>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</si>
  <si>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</si>
  <si>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</si>
  <si>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</si>
  <si>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</si>
  <si>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</si>
  <si>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</si>
  <si>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</si>
  <si>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</si>
  <si>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</si>
  <si>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</si>
  <si>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</si>
  <si>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</si>
  <si>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</si>
  <si>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</si>
  <si>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</si>
  <si>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</si>
  <si>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</si>
  <si>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</si>
  <si>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</si>
  <si>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</si>
  <si>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</si>
  <si>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</si>
  <si>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</si>
  <si>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</si>
  <si>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</si>
  <si>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</si>
  <si>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</si>
  <si>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</si>
  <si>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</si>
  <si>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</si>
  <si>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</si>
  <si>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</si>
  <si>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</si>
  <si>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</si>
  <si>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</si>
  <si>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</si>
  <si>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</si>
  <si>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</si>
  <si>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</si>
  <si>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</si>
  <si>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</si>
  <si>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</si>
  <si>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</si>
  <si>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</si>
  <si>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</si>
  <si>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</si>
  <si>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</si>
  <si>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</si>
  <si>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</si>
  <si>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</si>
  <si>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</si>
  <si>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</si>
  <si>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</si>
  <si>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</si>
  <si>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</si>
  <si>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</si>
  <si>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</si>
  <si>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</si>
  <si>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</si>
  <si>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</si>
  <si>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</si>
  <si>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</si>
  <si>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</si>
  <si>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</si>
  <si>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</si>
  <si>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</si>
  <si>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</si>
  <si>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</si>
  <si>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</si>
  <si>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</si>
  <si>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</si>
  <si>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</si>
  <si>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</si>
  <si>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</si>
  <si>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</si>
  <si>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</si>
  <si>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</si>
  <si>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</si>
  <si>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</si>
  <si>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</si>
  <si>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</si>
  <si>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</si>
  <si>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</si>
  <si>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</si>
  <si>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</si>
  <si>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</si>
  <si>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</si>
  <si>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</si>
  <si>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</si>
  <si>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</si>
  <si>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</si>
  <si>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</si>
  <si>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</si>
  <si>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</si>
  <si>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</si>
  <si>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</si>
  <si>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</si>
  <si>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</si>
  <si>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</si>
  <si>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</si>
  <si>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</si>
  <si>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</si>
  <si>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</si>
  <si>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</si>
  <si>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</si>
  <si>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</si>
  <si>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</si>
  <si>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</si>
  <si>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</si>
  <si>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</si>
  <si>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</si>
  <si>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</si>
  <si>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</si>
  <si>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</si>
  <si>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</si>
  <si>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</si>
  <si>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</si>
  <si>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</si>
  <si>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</si>
  <si>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</si>
  <si>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</si>
  <si>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</si>
  <si>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</si>
  <si>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</si>
  <si>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</si>
  <si>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</si>
  <si>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</si>
  <si>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</si>
  <si>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</si>
  <si>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</si>
  <si>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</si>
  <si>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</si>
  <si>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</si>
  <si>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</si>
  <si>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</si>
  <si>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</si>
  <si>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</si>
  <si>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</si>
  <si>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</si>
  <si>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</si>
  <si>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</si>
  <si>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</si>
  <si>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</si>
  <si>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</si>
  <si>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</si>
  <si>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</si>
  <si>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</si>
  <si>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</si>
  <si>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</si>
  <si>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</si>
  <si>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</si>
  <si>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</si>
  <si>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</si>
  <si>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</si>
  <si>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</si>
  <si>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</si>
  <si>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</si>
  <si>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</si>
  <si>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</si>
  <si>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</si>
  <si>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</si>
  <si>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</si>
  <si>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</si>
  <si>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</si>
  <si>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</si>
  <si>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</si>
  <si>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</si>
  <si>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</si>
  <si>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</si>
  <si>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</si>
  <si>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</si>
  <si>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</si>
  <si>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</si>
  <si>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</si>
  <si>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</si>
  <si>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</si>
  <si>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</si>
  <si>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</si>
  <si>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</si>
  <si>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</si>
  <si>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</si>
  <si>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</si>
  <si>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</si>
  <si>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</si>
  <si>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</si>
  <si>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</si>
  <si>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</si>
  <si>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</si>
  <si>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</si>
  <si>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</si>
  <si>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</si>
  <si>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</si>
  <si>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</si>
  <si>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</si>
  <si>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</si>
  <si>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</si>
  <si>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</si>
  <si>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</si>
  <si>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</si>
  <si>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</si>
  <si>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</si>
  <si>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</si>
  <si>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</si>
  <si>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</si>
  <si>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</si>
  <si>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</si>
  <si>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</si>
  <si>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</si>
  <si>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</si>
  <si>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</si>
  <si>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</si>
  <si>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</si>
  <si>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</si>
  <si>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</si>
  <si>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</si>
  <si>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</si>
  <si>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</si>
  <si>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</si>
  <si>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</si>
  <si>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</si>
  <si>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</si>
  <si>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</si>
  <si>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</si>
  <si>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</si>
  <si>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</si>
  <si>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</si>
  <si>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</si>
  <si>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</si>
  <si>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</si>
  <si>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</si>
  <si>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</si>
  <si>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</si>
  <si>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</si>
  <si>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</si>
  <si>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</si>
  <si>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</si>
  <si>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</si>
  <si>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</si>
  <si>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</si>
  <si>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</si>
  <si>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</si>
  <si>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</si>
  <si>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</si>
  <si>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</si>
  <si>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</si>
  <si>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</si>
  <si>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</si>
  <si>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</si>
  <si>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</si>
  <si>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</si>
  <si>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</si>
  <si>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</si>
  <si>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</si>
  <si>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</si>
  <si>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</si>
  <si>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</si>
  <si>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</si>
  <si>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</si>
  <si>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</si>
  <si>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</si>
  <si>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</si>
  <si>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</si>
  <si>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</si>
  <si>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</si>
  <si>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</si>
  <si>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</si>
  <si>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</si>
  <si>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</si>
  <si>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</si>
  <si>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</si>
  <si>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</si>
  <si>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</si>
  <si>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</si>
  <si>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</si>
  <si>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</si>
  <si>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</si>
  <si>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</si>
  <si>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</si>
  <si>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</si>
  <si>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</si>
  <si>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</si>
  <si>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</si>
  <si>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</si>
  <si>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</si>
  <si>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</si>
  <si>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</si>
  <si>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</si>
  <si>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</si>
  <si>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</si>
  <si>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</si>
  <si>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</si>
  <si>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</si>
  <si>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</si>
  <si>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</si>
  <si>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</si>
  <si>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</si>
  <si>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</si>
  <si>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</si>
  <si>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</si>
  <si>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</si>
  <si>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</si>
  <si>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</si>
  <si>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</si>
  <si>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</si>
  <si>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</si>
  <si>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</si>
  <si>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</si>
  <si>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</si>
  <si>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</si>
  <si>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</si>
  <si>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</si>
  <si>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</si>
  <si>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</si>
  <si>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</si>
  <si>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</si>
  <si>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</si>
  <si>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</si>
  <si>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</si>
  <si>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</si>
  <si>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</si>
  <si>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</si>
  <si>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</si>
  <si>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</si>
  <si>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</si>
  <si>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</si>
  <si>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</si>
  <si>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</si>
  <si>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</si>
  <si>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</si>
  <si>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</si>
  <si>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</si>
  <si>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</si>
  <si>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</si>
  <si>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</si>
  <si>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</si>
  <si>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</si>
  <si>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</si>
  <si>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</si>
  <si>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</si>
  <si>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</si>
  <si>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</si>
  <si>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</si>
  <si>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</si>
  <si>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</si>
  <si>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</si>
  <si>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</si>
  <si>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</si>
  <si>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</si>
  <si>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</si>
  <si>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</si>
  <si>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</si>
  <si>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</si>
  <si>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</si>
  <si>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</si>
  <si>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</si>
  <si>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</si>
  <si>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</si>
  <si>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</si>
  <si>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</si>
  <si>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</si>
  <si>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</si>
  <si>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</si>
  <si>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</si>
  <si>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</si>
  <si>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</si>
  <si>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</si>
  <si>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</si>
  <si>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</si>
  <si>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</si>
  <si>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</si>
  <si>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</si>
  <si>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</si>
  <si>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</si>
  <si>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</si>
  <si>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</si>
  <si>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</si>
  <si>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</si>
  <si>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</si>
  <si>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</si>
  <si>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</si>
  <si>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</si>
  <si>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</si>
  <si>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</si>
  <si>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</si>
  <si>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</si>
  <si>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</si>
  <si>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</si>
  <si>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</si>
  <si>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</si>
  <si>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</si>
  <si>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</si>
  <si>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</si>
  <si>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</si>
  <si>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</si>
  <si>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</si>
  <si>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</si>
  <si>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</si>
  <si>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</si>
  <si>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</si>
  <si>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</si>
  <si>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</si>
  <si>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</si>
  <si>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</si>
  <si>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</si>
  <si>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</si>
  <si>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</si>
  <si>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</si>
  <si>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</si>
  <si>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</si>
  <si>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</si>
  <si>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</si>
  <si>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</si>
  <si>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</si>
  <si>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</si>
  <si>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</si>
  <si>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</si>
  <si>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</si>
  <si>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</si>
  <si>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</si>
  <si>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</si>
  <si>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</si>
  <si>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</si>
  <si>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</si>
  <si>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</si>
  <si>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</si>
  <si>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</si>
  <si>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</si>
  <si>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</si>
  <si>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</si>
  <si>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</si>
  <si>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</si>
  <si>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</si>
  <si>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</si>
  <si>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</si>
  <si>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</si>
  <si>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</si>
  <si>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</si>
  <si>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</si>
  <si>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</si>
  <si>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</si>
  <si>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</si>
  <si>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</si>
  <si>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</si>
  <si>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</si>
  <si>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</si>
  <si>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</si>
  <si>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</si>
  <si>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</si>
  <si>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</si>
  <si>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</si>
  <si>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</si>
  <si>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</si>
  <si>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</si>
  <si>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</si>
  <si>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</si>
  <si>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</si>
  <si>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</si>
  <si>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</si>
  <si>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</si>
  <si>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</si>
  <si>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</si>
  <si>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</si>
  <si>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</si>
  <si>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</si>
  <si>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</si>
  <si>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</si>
  <si>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</si>
  <si>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</si>
  <si>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</si>
  <si>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</si>
  <si>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</si>
  <si>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</si>
  <si>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</si>
  <si>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</si>
  <si>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</si>
  <si>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</si>
  <si>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</si>
  <si>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</si>
  <si>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</si>
  <si>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</si>
  <si>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</si>
  <si>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</si>
  <si>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</si>
  <si>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</si>
  <si>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</si>
  <si>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</si>
  <si>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</si>
  <si>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</si>
  <si>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</si>
  <si>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</si>
  <si>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</si>
  <si>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</si>
  <si>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</si>
  <si>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</si>
  <si>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</si>
  <si>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</si>
  <si>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</si>
  <si>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</si>
  <si>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</si>
  <si>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</si>
  <si>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</si>
  <si>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</si>
  <si>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</si>
  <si>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</si>
  <si>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</si>
  <si>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</si>
  <si>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</si>
  <si>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</si>
  <si>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</si>
  <si>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</si>
  <si>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</si>
  <si>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</si>
  <si>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</si>
  <si>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</si>
  <si>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</si>
  <si>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</si>
  <si>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</si>
  <si>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</si>
  <si>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</si>
  <si>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</si>
  <si>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</si>
  <si>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</si>
  <si>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</si>
  <si>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</si>
  <si>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</si>
  <si>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</si>
  <si>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</si>
  <si>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</si>
  <si>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</si>
  <si>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</si>
  <si>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</si>
  <si>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</si>
  <si>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</si>
  <si>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</si>
  <si>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</si>
  <si>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</si>
  <si>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</si>
  <si>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</si>
  <si>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</si>
  <si>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</si>
  <si>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</si>
  <si>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</si>
  <si>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</si>
  <si>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</si>
  <si>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</si>
  <si>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</si>
  <si>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</si>
  <si>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</si>
  <si>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</si>
  <si>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</si>
  <si>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</si>
  <si>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</si>
  <si>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</si>
  <si>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</si>
  <si>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</si>
  <si>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</si>
  <si>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</si>
  <si>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</si>
  <si>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</si>
  <si>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</si>
  <si>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</si>
  <si>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</si>
  <si>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</si>
  <si>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</si>
  <si>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</si>
  <si>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</si>
  <si>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</si>
  <si>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</si>
  <si>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</si>
  <si>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</si>
  <si>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</si>
  <si>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</si>
  <si>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</si>
  <si>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</si>
  <si>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</si>
  <si>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</si>
  <si>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</si>
  <si>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</si>
  <si>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</si>
  <si>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</si>
  <si>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</si>
  <si>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</si>
  <si>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</si>
  <si>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</si>
  <si>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</si>
  <si>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</si>
  <si>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</si>
  <si>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</si>
  <si>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</si>
  <si>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</si>
  <si>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</si>
  <si>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</si>
  <si>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</si>
  <si>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</si>
  <si>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</si>
  <si>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</si>
  <si>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</si>
  <si>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</si>
  <si>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</si>
  <si>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</si>
  <si>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</si>
  <si>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</si>
  <si>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</si>
  <si>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</si>
  <si>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</si>
  <si>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</si>
  <si>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</si>
  <si>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</si>
  <si>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</si>
  <si>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</si>
  <si>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</si>
  <si>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</si>
  <si>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</si>
  <si>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</si>
  <si>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</si>
  <si>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</si>
  <si>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</si>
  <si>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</si>
  <si>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</si>
  <si>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</si>
  <si>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</si>
  <si>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</si>
  <si>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</si>
  <si>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</si>
  <si>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</si>
  <si>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</si>
  <si>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</si>
  <si>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</si>
  <si>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</si>
  <si>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</si>
  <si>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</si>
  <si>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</si>
  <si>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</si>
  <si>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</si>
  <si>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</si>
  <si>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</si>
  <si>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</si>
  <si>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</si>
  <si>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</si>
  <si>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</si>
  <si>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</si>
  <si>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</si>
  <si>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</si>
  <si>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</si>
  <si>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</si>
  <si>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</si>
  <si>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</si>
  <si>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</si>
  <si>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</si>
  <si>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</si>
  <si>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</si>
  <si>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</si>
  <si>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</si>
  <si>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</si>
  <si>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</si>
  <si>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</si>
  <si>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</si>
  <si>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</si>
  <si>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</si>
  <si>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</si>
  <si>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</si>
  <si>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</si>
  <si>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</si>
  <si>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</si>
  <si>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</si>
  <si>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</si>
  <si>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</si>
  <si>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</si>
  <si>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</si>
  <si>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</si>
  <si>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</si>
  <si>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</si>
  <si>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</si>
  <si>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</si>
  <si>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</si>
  <si>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</si>
  <si>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</si>
  <si>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</si>
  <si>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</si>
  <si>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</si>
  <si>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</si>
  <si>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</si>
  <si>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</si>
  <si>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</si>
  <si>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</si>
  <si>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</si>
  <si>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</si>
  <si>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</si>
  <si>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</si>
  <si>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</si>
  <si>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</si>
  <si>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</si>
  <si>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</si>
  <si>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</si>
  <si>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</si>
  <si>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</si>
  <si>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</si>
  <si>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</si>
  <si>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</si>
  <si>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</si>
  <si>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</si>
  <si>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</si>
  <si>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</si>
  <si>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</si>
  <si>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</si>
  <si>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</si>
  <si>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</si>
  <si>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</si>
  <si>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</si>
  <si>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</si>
  <si>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</si>
  <si>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</si>
  <si>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</si>
  <si>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</si>
  <si>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</si>
  <si>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</si>
  <si>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</si>
  <si>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</si>
  <si>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</si>
  <si>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</si>
  <si>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</si>
  <si>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</si>
  <si>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</si>
  <si>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</si>
  <si>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</si>
  <si>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</si>
  <si>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</si>
  <si>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</si>
  <si>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</si>
  <si>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</si>
  <si>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</si>
  <si>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</si>
  <si>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</si>
  <si>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</si>
  <si>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</si>
  <si>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</si>
  <si>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</si>
  <si>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</si>
  <si>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</si>
  <si>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</si>
  <si>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</si>
  <si>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</si>
  <si>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</si>
  <si>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</si>
  <si>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</si>
  <si>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</si>
  <si>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</si>
  <si>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</si>
  <si>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</si>
  <si>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</si>
  <si>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</si>
  <si>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</si>
  <si>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</si>
  <si>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</si>
  <si>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</si>
  <si>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</si>
  <si>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</si>
  <si>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</si>
  <si>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</si>
  <si>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</si>
  <si>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</si>
  <si>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</si>
  <si>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</si>
  <si>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</si>
  <si>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</si>
  <si>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</si>
  <si>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</si>
  <si>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</si>
  <si>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</si>
  <si>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</si>
  <si>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</si>
  <si>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</si>
  <si>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</si>
  <si>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</si>
  <si>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</si>
  <si>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</si>
  <si>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</si>
  <si>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</si>
  <si>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</si>
  <si>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</si>
  <si>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</si>
  <si>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</si>
  <si>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</si>
  <si>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</si>
  <si>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</si>
  <si>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</si>
  <si>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</si>
  <si>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</si>
  <si>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</si>
  <si>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</si>
  <si>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</si>
  <si>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</si>
  <si>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</si>
  <si>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</si>
  <si>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</si>
  <si>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</si>
  <si>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</si>
  <si>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</si>
  <si>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</si>
  <si>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</si>
  <si>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</si>
  <si>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</si>
  <si>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</si>
  <si>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</si>
  <si>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</si>
  <si>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</si>
  <si>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</si>
  <si>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</si>
  <si>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</si>
  <si>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</si>
  <si>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</si>
  <si>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</si>
  <si>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</si>
  <si>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</si>
  <si>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</si>
  <si>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</si>
  <si>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</si>
  <si>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</si>
  <si>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</si>
  <si>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</si>
  <si>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</si>
  <si>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</si>
  <si>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</si>
  <si>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</si>
  <si>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</si>
  <si>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</si>
  <si>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</si>
  <si>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</si>
  <si>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</si>
  <si>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</si>
  <si>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</si>
  <si>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</si>
  <si>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</si>
  <si>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</si>
  <si>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</si>
  <si>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</si>
  <si>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</si>
  <si>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</si>
  <si>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</si>
  <si>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</si>
  <si>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</si>
  <si>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</si>
  <si>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</si>
  <si>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</si>
  <si>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</si>
  <si>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</si>
  <si>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</si>
  <si>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</si>
  <si>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</si>
  <si>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</si>
  <si>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</si>
  <si>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</si>
  <si>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</si>
  <si>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</si>
  <si>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</si>
  <si>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</si>
  <si>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</si>
  <si>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</si>
  <si>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</si>
  <si>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</si>
  <si>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</si>
  <si>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</si>
  <si>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</si>
  <si>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</si>
  <si>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</si>
  <si>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</si>
  <si>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</si>
  <si>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</si>
  <si>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</si>
  <si>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</si>
  <si>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</si>
  <si>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</si>
  <si>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</si>
  <si>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</si>
  <si>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</si>
  <si>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</si>
  <si>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</si>
  <si>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</si>
  <si>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</si>
  <si>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</si>
  <si>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</si>
  <si>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</si>
  <si>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</si>
  <si>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</si>
  <si>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</si>
  <si>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</si>
  <si>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</si>
  <si>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</si>
  <si>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</si>
  <si>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</si>
  <si>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</si>
  <si>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</si>
  <si>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</si>
  <si>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</si>
  <si>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</si>
  <si>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</si>
  <si>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</si>
  <si>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</si>
  <si>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</si>
  <si>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</si>
  <si>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</si>
  <si>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</si>
  <si>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</si>
  <si>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</si>
  <si>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</si>
  <si>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</si>
  <si>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</si>
  <si>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</si>
  <si>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</si>
  <si>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</si>
  <si>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</si>
  <si>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</si>
  <si>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</si>
  <si>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</si>
  <si>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</si>
  <si>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</si>
  <si>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</si>
  <si>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</si>
  <si>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</si>
  <si>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</si>
  <si>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</si>
  <si>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</si>
  <si>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</si>
  <si>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</si>
  <si>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</si>
  <si>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</si>
  <si>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</si>
  <si>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</si>
  <si>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</si>
  <si>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</si>
  <si>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</si>
  <si>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</si>
  <si>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</si>
  <si>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</si>
  <si>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</si>
  <si>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</si>
  <si>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</si>
  <si>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</si>
  <si>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</si>
  <si>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</si>
  <si>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</si>
  <si>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</si>
  <si>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</si>
  <si>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</si>
  <si>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</si>
  <si>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</si>
  <si>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</si>
  <si>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</si>
  <si>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</si>
  <si>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</si>
  <si>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</si>
  <si>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</si>
  <si>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</si>
  <si>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</si>
  <si>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</si>
  <si>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</si>
  <si>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</si>
  <si>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</si>
  <si>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</si>
  <si>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</si>
  <si>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</si>
  <si>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</si>
  <si>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</si>
  <si>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</si>
  <si>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</si>
  <si>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</si>
  <si>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</si>
  <si>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</si>
  <si>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</si>
  <si>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</si>
  <si>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</si>
  <si>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</si>
  <si>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</si>
  <si>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</si>
  <si>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</si>
  <si>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</si>
  <si>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</si>
  <si>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</si>
  <si>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</si>
  <si>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</si>
  <si>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</si>
  <si>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</si>
  <si>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</si>
  <si>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</si>
  <si>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</si>
  <si>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</si>
  <si>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</si>
  <si>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</si>
  <si>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</si>
  <si>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</si>
  <si>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</si>
  <si>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</si>
  <si>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</si>
  <si>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</si>
  <si>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</si>
  <si>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</si>
  <si>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</si>
  <si>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</si>
  <si>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</si>
  <si>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</si>
  <si>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</si>
  <si>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</si>
  <si>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</si>
  <si>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</si>
  <si>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</si>
  <si>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</si>
  <si>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</si>
  <si>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</si>
  <si>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</si>
  <si>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</si>
  <si>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</si>
  <si>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</si>
  <si>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</si>
  <si>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</si>
  <si>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</si>
  <si>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</si>
  <si>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</si>
  <si>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</si>
  <si>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</si>
  <si>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</si>
  <si>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</si>
  <si>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</si>
  <si>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</si>
  <si>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</si>
  <si>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</si>
  <si>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</si>
  <si>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</si>
  <si>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</si>
  <si>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</si>
  <si>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</si>
  <si>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</si>
  <si>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</si>
  <si>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</si>
  <si>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</si>
  <si>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</si>
  <si>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</si>
  <si>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</si>
  <si>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</si>
  <si>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</si>
  <si>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</si>
  <si>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</si>
  <si>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</si>
  <si>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</si>
  <si>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</si>
  <si>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</si>
  <si>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</si>
  <si>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</si>
  <si>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</si>
  <si>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</si>
  <si>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</si>
  <si>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</si>
  <si>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</si>
  <si>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</si>
  <si>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</si>
  <si>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</si>
  <si>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</si>
  <si>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</si>
  <si>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</si>
  <si>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</si>
  <si>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</si>
  <si>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</si>
  <si>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</si>
  <si>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</si>
  <si>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</si>
  <si>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</si>
  <si>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</si>
  <si>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</si>
  <si>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</si>
  <si>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</si>
  <si>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</si>
  <si>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</si>
  <si>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</si>
  <si>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</si>
  <si>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</si>
  <si>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</si>
  <si>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</si>
  <si>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</si>
  <si>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</si>
  <si>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</si>
  <si>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</si>
  <si>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</si>
  <si>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</si>
  <si>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</si>
  <si>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</si>
  <si>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</si>
  <si>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</si>
  <si>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</si>
  <si>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</si>
  <si>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</si>
  <si>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</si>
  <si>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</si>
  <si>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</si>
  <si>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</si>
  <si>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</si>
  <si>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</si>
  <si>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</si>
  <si>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</si>
  <si>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</si>
  <si>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</si>
  <si>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</si>
  <si>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</si>
  <si>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</si>
  <si>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</si>
  <si>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</si>
  <si>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</si>
  <si>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</si>
  <si>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</si>
  <si>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</si>
  <si>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</si>
  <si>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</si>
  <si>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</si>
  <si>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</si>
  <si>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</si>
  <si>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</si>
  <si>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</si>
  <si>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</si>
  <si>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</si>
  <si>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</si>
  <si>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</si>
  <si>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</si>
  <si>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</si>
  <si>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</si>
  <si>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</si>
  <si>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</si>
  <si>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</si>
  <si>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</si>
  <si>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</si>
  <si>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</si>
  <si>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</si>
  <si>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</si>
  <si>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</si>
  <si>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</si>
  <si>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</si>
  <si>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</si>
  <si>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</si>
  <si>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</si>
  <si>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</si>
  <si>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</si>
  <si>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</si>
  <si>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</si>
  <si>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</si>
  <si>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</si>
  <si>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</si>
  <si>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</si>
  <si>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</si>
  <si>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</si>
  <si>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</si>
  <si>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</si>
  <si>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</si>
  <si>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</si>
  <si>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</si>
  <si>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</si>
  <si>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</si>
  <si>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</si>
  <si>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</si>
  <si>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</si>
  <si>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</si>
  <si>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</si>
  <si>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</si>
  <si>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</si>
  <si>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</si>
  <si>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</si>
  <si>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</si>
  <si>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</si>
  <si>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</si>
  <si>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</si>
  <si>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</si>
  <si>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</si>
  <si>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</si>
  <si>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</si>
  <si>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</si>
  <si>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</si>
  <si>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</si>
  <si>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</si>
  <si>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</si>
  <si>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</si>
  <si>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</si>
  <si>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</si>
  <si>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</si>
  <si>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</si>
  <si>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</si>
  <si>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</si>
  <si>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</si>
  <si>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</si>
  <si>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</si>
  <si>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</si>
  <si>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</si>
  <si>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</si>
  <si>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</si>
  <si>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</si>
  <si>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</si>
  <si>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</si>
  <si>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</si>
  <si>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</si>
  <si>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</si>
  <si>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</si>
  <si>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</si>
  <si>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</si>
  <si>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</si>
  <si>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</si>
  <si>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</si>
  <si>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</si>
  <si>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</si>
  <si>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</si>
  <si>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</si>
  <si>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</si>
  <si>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</si>
  <si>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</si>
  <si>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</si>
  <si>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</si>
  <si>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</si>
  <si>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</si>
  <si>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</si>
  <si>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</si>
  <si>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</si>
  <si>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</si>
  <si>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</si>
  <si>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</si>
  <si>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</si>
  <si>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</si>
  <si>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</si>
  <si>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</si>
  <si>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</si>
  <si>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</si>
  <si>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</si>
  <si>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</si>
  <si>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</si>
  <si>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</si>
  <si>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</si>
  <si>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</si>
  <si>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</si>
  <si>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</si>
  <si>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</si>
  <si>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</si>
  <si>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</si>
  <si>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</si>
  <si>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</si>
  <si>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</si>
  <si>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</si>
  <si>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</si>
  <si>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</si>
  <si>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</si>
  <si>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</si>
  <si>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</si>
  <si>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</si>
  <si>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</si>
  <si>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</si>
  <si>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</si>
  <si>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</si>
  <si>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</si>
  <si>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</si>
  <si>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</si>
  <si>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</si>
  <si>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</si>
  <si>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</si>
  <si>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</si>
  <si>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</si>
  <si>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</si>
  <si>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</si>
  <si>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</si>
  <si>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</si>
  <si>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</si>
  <si>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</si>
  <si>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</si>
  <si>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</si>
  <si>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</si>
  <si>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</si>
  <si>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</si>
  <si>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</si>
  <si>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</si>
  <si>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</si>
  <si>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</si>
  <si>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</si>
  <si>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</si>
  <si>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</si>
  <si>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</si>
  <si>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</si>
  <si>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</si>
  <si>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</si>
  <si>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</si>
  <si>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</si>
  <si>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</si>
  <si>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</si>
  <si>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</si>
  <si>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</si>
  <si>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</si>
  <si>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</si>
  <si>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</si>
  <si>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</si>
  <si>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</si>
  <si>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</si>
  <si>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</si>
  <si>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</si>
  <si>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</si>
  <si>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</si>
  <si>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</si>
  <si>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</si>
  <si>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</si>
  <si>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</si>
  <si>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</si>
  <si>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</si>
  <si>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</si>
  <si>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</si>
  <si>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</si>
  <si>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</si>
  <si>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</si>
  <si>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</si>
  <si>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</si>
  <si>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</si>
  <si>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</si>
  <si>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</si>
  <si>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</si>
  <si>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</si>
  <si>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</si>
  <si>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</si>
  <si>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</si>
  <si>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</si>
  <si>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</si>
  <si>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</si>
  <si>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</si>
  <si>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</si>
  <si>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</si>
  <si>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</si>
  <si>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</si>
  <si>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</si>
  <si>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</si>
  <si>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</si>
  <si>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</si>
  <si>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</si>
  <si>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</si>
  <si>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</si>
  <si>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</si>
  <si>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</si>
  <si>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</si>
  <si>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</si>
  <si>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</si>
  <si>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</si>
  <si>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</si>
  <si>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</si>
  <si>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</si>
  <si>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</si>
  <si>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</si>
  <si>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</si>
  <si>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</si>
  <si>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</si>
  <si>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</si>
  <si>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</si>
  <si>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</si>
  <si>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</si>
  <si>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</si>
  <si>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</si>
  <si>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</si>
  <si>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</si>
  <si>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</si>
  <si>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</si>
  <si>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</si>
  <si>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</si>
  <si>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</si>
  <si>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</si>
  <si>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</si>
  <si>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</si>
  <si>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</si>
  <si>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</si>
  <si>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</si>
  <si>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</si>
  <si>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</si>
  <si>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</si>
  <si>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</si>
  <si>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</si>
  <si>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</si>
  <si>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</si>
  <si>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</si>
  <si>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</si>
  <si>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</si>
  <si>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</si>
  <si>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</si>
  <si>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</si>
  <si>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</si>
  <si>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</si>
  <si>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</si>
  <si>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</si>
  <si>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</si>
  <si>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</si>
  <si>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</si>
  <si>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</si>
  <si>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</si>
  <si>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</si>
  <si>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</si>
  <si>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</si>
  <si>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</si>
  <si>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</si>
  <si>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</si>
  <si>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</si>
  <si>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</si>
  <si>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</si>
  <si>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</si>
  <si>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</si>
  <si>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</si>
  <si>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</si>
  <si>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</si>
  <si>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</si>
  <si>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</si>
  <si>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</si>
  <si>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</si>
  <si>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</si>
  <si>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</si>
  <si>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</si>
  <si>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</si>
  <si>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</si>
  <si>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</si>
  <si>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</si>
  <si>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</si>
  <si>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</si>
  <si>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</si>
  <si>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</si>
  <si>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</si>
  <si>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</si>
  <si>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</si>
  <si>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</si>
  <si>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</si>
  <si>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</si>
  <si>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</si>
  <si>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</si>
  <si>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</si>
  <si>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</si>
  <si>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</si>
  <si>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</si>
  <si>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</si>
  <si>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</si>
  <si>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</si>
  <si>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</si>
  <si>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</si>
  <si>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</si>
  <si>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</si>
  <si>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</si>
  <si>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</si>
  <si>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</si>
  <si>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</si>
  <si>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</si>
  <si>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</si>
  <si>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</si>
  <si>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</si>
  <si>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</si>
  <si>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</si>
  <si>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</si>
  <si>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</si>
  <si>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</si>
  <si>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</si>
  <si>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</si>
  <si>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</si>
  <si>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</si>
  <si>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</si>
  <si>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</si>
  <si>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</si>
  <si>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</si>
  <si>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</si>
  <si>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</si>
  <si>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</si>
  <si>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</si>
  <si>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</si>
  <si>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</si>
  <si>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</si>
  <si>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</si>
  <si>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</si>
  <si>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</si>
  <si>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</si>
  <si>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</si>
  <si>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</si>
  <si>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</si>
  <si>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</si>
  <si>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</si>
  <si>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</si>
  <si>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</si>
  <si>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</si>
  <si>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</si>
  <si>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</si>
  <si>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</si>
  <si>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</si>
  <si>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</si>
  <si>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</si>
  <si>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</si>
  <si>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</si>
  <si>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</si>
  <si>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</si>
  <si>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</si>
  <si>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</si>
  <si>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</si>
  <si>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</si>
  <si>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</si>
  <si>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</si>
  <si>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</si>
  <si>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</si>
  <si>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</si>
  <si>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</si>
  <si>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</si>
  <si>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</si>
  <si>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</si>
  <si>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</si>
  <si>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</si>
  <si>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</si>
  <si>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</si>
  <si>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</si>
  <si>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</si>
  <si>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</si>
  <si>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</si>
  <si>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</si>
  <si>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</si>
  <si>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</si>
  <si>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</si>
  <si>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</si>
  <si>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</si>
  <si>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</si>
  <si>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</si>
  <si>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</si>
  <si>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</si>
  <si>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</si>
  <si>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</si>
  <si>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</si>
  <si>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</si>
  <si>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</si>
  <si>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</si>
  <si>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</si>
  <si>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</si>
  <si>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</si>
  <si>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</si>
  <si>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</si>
  <si>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</si>
  <si>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</si>
  <si>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</si>
  <si>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</si>
  <si>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</si>
  <si>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</si>
  <si>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</si>
  <si>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</si>
  <si>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</si>
  <si>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</si>
  <si>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</si>
  <si>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</si>
  <si>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</si>
  <si>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</si>
  <si>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</si>
  <si>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</si>
  <si>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</si>
  <si>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</si>
  <si>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</si>
  <si>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</si>
  <si>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</si>
  <si>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</si>
  <si>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</si>
  <si>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</si>
  <si>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</si>
  <si>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</si>
  <si>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</si>
  <si>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</si>
  <si>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</si>
  <si>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</si>
  <si>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</si>
  <si>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</si>
  <si>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</si>
  <si>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</si>
  <si>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</si>
  <si>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</si>
  <si>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</si>
  <si>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</si>
  <si>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</si>
  <si>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</si>
  <si>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</si>
  <si>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</si>
  <si>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</si>
  <si>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</si>
  <si>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</si>
  <si>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</si>
  <si>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</si>
  <si>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</si>
  <si>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</si>
  <si>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</si>
  <si>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</si>
  <si>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</si>
  <si>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</si>
  <si>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</si>
  <si>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</si>
  <si>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</si>
  <si>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</si>
  <si>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</si>
  <si>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</si>
  <si>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</si>
  <si>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</si>
  <si>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</si>
  <si>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</si>
  <si>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</si>
  <si>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</si>
  <si>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</si>
  <si>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</si>
  <si>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</si>
  <si>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</si>
  <si>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</si>
  <si>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</si>
  <si>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</si>
  <si>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</si>
  <si>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</si>
  <si>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</si>
  <si>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</si>
  <si>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</si>
  <si>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</si>
  <si>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</si>
  <si>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</si>
  <si>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</si>
  <si>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</si>
  <si>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</si>
  <si>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</si>
  <si>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</si>
  <si>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</si>
  <si>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</si>
  <si>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</si>
  <si>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</si>
  <si>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</si>
  <si>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</si>
  <si>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</si>
  <si>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</si>
  <si>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</si>
  <si>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</si>
  <si>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</si>
  <si>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</si>
  <si>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</si>
  <si>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</si>
  <si>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</si>
  <si>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</si>
  <si>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</si>
  <si>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</si>
  <si>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</si>
  <si>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</si>
  <si>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</si>
  <si>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</si>
  <si>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</si>
  <si>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</si>
  <si>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</si>
  <si>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</si>
  <si>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</si>
  <si>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</si>
  <si>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</si>
  <si>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</si>
  <si>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</si>
  <si>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</si>
  <si>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</si>
  <si>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</si>
  <si>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</si>
  <si>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</si>
  <si>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</si>
  <si>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</si>
  <si>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</si>
  <si>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</si>
  <si>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</si>
  <si>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</si>
  <si>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</si>
  <si>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</si>
  <si>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</si>
  <si>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</si>
  <si>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</si>
  <si>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</si>
  <si>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</si>
  <si>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</si>
  <si>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</si>
  <si>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</si>
  <si>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</si>
  <si>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</si>
  <si>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</si>
  <si>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</si>
  <si>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</si>
  <si>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</si>
  <si>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</si>
  <si>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</si>
  <si>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</si>
  <si>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</si>
  <si>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</si>
  <si>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</si>
  <si>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</si>
  <si>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</si>
  <si>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</si>
  <si>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</si>
  <si>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</si>
  <si>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</si>
  <si>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</si>
  <si>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</si>
  <si>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</si>
  <si>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</si>
  <si>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</si>
  <si>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</si>
  <si>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</si>
  <si>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</si>
  <si>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</si>
  <si>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</si>
  <si>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</si>
  <si>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</si>
  <si>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</si>
  <si>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</si>
  <si>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</si>
  <si>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</si>
  <si>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</si>
  <si>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</si>
  <si>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</si>
  <si>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</si>
  <si>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</si>
  <si>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</si>
  <si>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</si>
  <si>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</si>
  <si>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</si>
  <si>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</si>
  <si>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</si>
  <si>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</si>
  <si>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</si>
  <si>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</si>
  <si>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</si>
  <si>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</si>
  <si>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</si>
  <si>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</si>
  <si>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</si>
  <si>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</si>
  <si>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</si>
  <si>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</si>
  <si>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</si>
  <si>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</si>
  <si>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</si>
  <si>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</si>
  <si>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</si>
  <si>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</si>
  <si>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</si>
  <si>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</si>
  <si>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</si>
  <si>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</si>
  <si>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</si>
  <si>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</si>
  <si>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</si>
  <si>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</si>
  <si>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</si>
  <si>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</si>
  <si>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</si>
  <si>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</si>
  <si>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</si>
  <si>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</si>
  <si>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</si>
  <si>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</si>
  <si>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</si>
  <si>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</si>
  <si>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</si>
  <si>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</si>
  <si>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</si>
  <si>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</si>
  <si>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</si>
  <si>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</si>
  <si>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</si>
  <si>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</si>
  <si>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</si>
  <si>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</si>
  <si>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</si>
  <si>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</si>
  <si>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</si>
  <si>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</si>
  <si>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</si>
  <si>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</si>
  <si>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</si>
  <si>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</si>
  <si>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</si>
  <si>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</si>
  <si>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</si>
  <si>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</si>
  <si>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</si>
  <si>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</si>
  <si>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</si>
  <si>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</si>
  <si>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</si>
  <si>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</si>
  <si>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</si>
  <si>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</si>
  <si>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</si>
  <si>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</si>
  <si>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</si>
  <si>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</si>
  <si>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</si>
  <si>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</si>
  <si>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</si>
  <si>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</si>
  <si>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</si>
  <si>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</si>
  <si>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</si>
  <si>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</si>
  <si>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</si>
  <si>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</si>
  <si>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</si>
  <si>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</si>
  <si>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</si>
  <si>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</si>
  <si>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</si>
  <si>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</si>
  <si>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</si>
  <si>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</si>
  <si>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</si>
  <si>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</si>
  <si>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</si>
  <si>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</si>
  <si>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</si>
  <si>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</si>
  <si>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</si>
  <si>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</si>
  <si>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</si>
  <si>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</si>
  <si>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</si>
  <si>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</si>
  <si>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</si>
  <si>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</si>
  <si>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</si>
  <si>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</si>
  <si>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</si>
  <si>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</si>
  <si>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</si>
  <si>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</si>
  <si>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</si>
  <si>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</si>
  <si>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</si>
  <si>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</si>
  <si>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</si>
  <si>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</si>
  <si>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</si>
  <si>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</si>
  <si>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</si>
  <si>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</si>
  <si>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</si>
  <si>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</si>
  <si>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</si>
  <si>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</si>
  <si>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</si>
  <si>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</si>
  <si>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</si>
  <si>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</si>
  <si>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</si>
  <si>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</si>
  <si>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</si>
  <si>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</si>
  <si>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</si>
  <si>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</si>
  <si>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</si>
  <si>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</si>
  <si>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</si>
  <si>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</si>
  <si>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</si>
  <si>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</si>
  <si>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</si>
  <si>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</si>
  <si>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</si>
  <si>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</si>
  <si>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</si>
  <si>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</si>
  <si>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</si>
  <si>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</si>
  <si>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</si>
  <si>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</si>
  <si>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</si>
  <si>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</si>
  <si>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</si>
  <si>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</si>
  <si>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</si>
  <si>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</si>
  <si>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</si>
  <si>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</si>
  <si>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</si>
  <si>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</si>
  <si>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</si>
  <si>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</si>
  <si>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</si>
  <si>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</si>
  <si>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</si>
  <si>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</si>
  <si>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</si>
  <si>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</si>
  <si>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</si>
  <si>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</si>
  <si>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</si>
  <si>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</si>
  <si>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</si>
  <si>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</si>
  <si>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</si>
  <si>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</si>
  <si>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</si>
  <si>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</si>
  <si>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</si>
  <si>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</si>
  <si>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</si>
  <si>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</si>
  <si>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</si>
  <si>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</si>
  <si>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</si>
  <si>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</si>
  <si>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</si>
  <si>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</si>
  <si>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</si>
  <si>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</si>
  <si>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</si>
  <si>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</si>
  <si>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</si>
  <si>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</si>
  <si>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</si>
  <si>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</si>
  <si>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</si>
  <si>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</si>
  <si>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</si>
  <si>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</si>
  <si>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</si>
  <si>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</si>
  <si>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</si>
  <si>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</si>
  <si>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</si>
  <si>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</si>
  <si>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</si>
  <si>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</si>
  <si>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</si>
  <si>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</si>
  <si>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</si>
  <si>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</si>
  <si>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</si>
  <si>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</si>
  <si>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</si>
  <si>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</si>
  <si>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</si>
  <si>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</si>
  <si>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</si>
  <si>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</si>
  <si>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</si>
  <si>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</si>
  <si>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</si>
  <si>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</si>
  <si>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</si>
  <si>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</si>
  <si>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</si>
  <si>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</si>
  <si>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</si>
  <si>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</si>
  <si>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</si>
  <si>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</si>
  <si>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</si>
  <si>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</si>
  <si>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</si>
  <si>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</si>
  <si>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</si>
  <si>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</si>
  <si>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</si>
  <si>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</si>
  <si>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</si>
  <si>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</si>
  <si>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</si>
  <si>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</si>
  <si>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</si>
  <si>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</si>
  <si>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</si>
  <si>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</si>
  <si>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</si>
  <si>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</si>
  <si>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</si>
  <si>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</si>
  <si>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</si>
  <si>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</si>
  <si>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</si>
  <si>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</si>
  <si>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</si>
  <si>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</si>
  <si>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</si>
  <si>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</si>
  <si>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</si>
  <si>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</si>
  <si>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</si>
  <si>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</si>
  <si>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</si>
  <si>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</si>
  <si>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</si>
  <si>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</si>
  <si>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</si>
  <si>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</si>
  <si>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</si>
  <si>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</si>
  <si>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</si>
  <si>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</si>
  <si>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</si>
  <si>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</si>
  <si>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</si>
  <si>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</si>
  <si>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</si>
  <si>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</si>
  <si>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</si>
  <si>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</si>
  <si>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</si>
  <si>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</si>
  <si>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</si>
  <si>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</si>
  <si>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</si>
  <si>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</si>
  <si>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</si>
  <si>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</si>
  <si>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</si>
  <si>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</si>
  <si>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</si>
  <si>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</si>
  <si>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</si>
  <si>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</si>
  <si>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</si>
  <si>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</si>
  <si>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</si>
  <si>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</si>
  <si>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</si>
  <si>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</si>
  <si>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</si>
  <si>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</si>
  <si>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</si>
  <si>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</si>
  <si>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</si>
  <si>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</si>
  <si>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</si>
  <si>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</si>
  <si>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</si>
  <si>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</si>
  <si>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</si>
  <si>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</si>
  <si>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</si>
  <si>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</si>
  <si>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</si>
  <si>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</si>
  <si>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</si>
  <si>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</si>
  <si>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</si>
  <si>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</si>
  <si>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</si>
  <si>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</si>
  <si>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</si>
  <si>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</si>
  <si>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</si>
  <si>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</si>
  <si>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</si>
  <si>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</si>
  <si>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</si>
  <si>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</si>
  <si>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</si>
  <si>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</si>
  <si>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</si>
  <si>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</si>
  <si>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</si>
  <si>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</si>
  <si>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</si>
  <si>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</si>
  <si>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</si>
  <si>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</si>
  <si>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</si>
  <si>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</si>
  <si>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</si>
  <si>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</si>
  <si>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</si>
  <si>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</si>
  <si>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</si>
  <si>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</si>
  <si>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</si>
  <si>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</si>
  <si>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</si>
  <si>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</si>
  <si>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</si>
  <si>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</si>
  <si>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</si>
  <si>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</si>
  <si>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</si>
  <si>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</si>
  <si>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</si>
  <si>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</si>
  <si>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</si>
  <si>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</si>
  <si>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</si>
  <si>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</si>
  <si>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</si>
  <si>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</si>
  <si>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</si>
  <si>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</si>
  <si>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</si>
  <si>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</si>
  <si>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</si>
  <si>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</si>
  <si>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</si>
  <si>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</si>
  <si>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</si>
  <si>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</si>
  <si>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</si>
  <si>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</si>
  <si>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</si>
  <si>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</si>
  <si>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</si>
  <si>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</si>
  <si>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</si>
  <si>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</si>
  <si>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</si>
  <si>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</si>
  <si>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</si>
  <si>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</si>
  <si>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</si>
  <si>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</si>
  <si>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</si>
  <si>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</si>
  <si>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</si>
  <si>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</si>
  <si>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</si>
  <si>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</si>
  <si>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</si>
  <si>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</si>
  <si>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</si>
  <si>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</si>
  <si>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</si>
  <si>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</si>
  <si>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</si>
  <si>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</si>
  <si>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</si>
  <si>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</si>
  <si>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</si>
  <si>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</si>
  <si>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</si>
  <si>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</si>
  <si>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</si>
  <si>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</si>
  <si>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</si>
  <si>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</si>
  <si>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</si>
  <si>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</si>
  <si>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</si>
  <si>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</si>
  <si>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</si>
  <si>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</si>
  <si>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</si>
  <si>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</si>
  <si>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</si>
  <si>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</si>
  <si>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</si>
  <si>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</si>
  <si>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</si>
  <si>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</si>
  <si>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</si>
  <si>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</si>
  <si>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</si>
  <si>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</si>
  <si>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</si>
  <si>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</si>
  <si>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</si>
  <si>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</si>
  <si>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</si>
  <si>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</si>
  <si>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</si>
  <si>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</si>
  <si>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</si>
  <si>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</si>
  <si>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</si>
  <si>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</si>
  <si>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</si>
  <si>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</si>
  <si>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</si>
  <si>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</si>
  <si>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</si>
  <si>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</si>
  <si>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</si>
  <si>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</si>
  <si>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</si>
  <si>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</si>
  <si>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</si>
  <si>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</si>
  <si>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</si>
  <si>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</si>
  <si>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</si>
  <si>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</si>
  <si>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</si>
  <si>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</si>
  <si>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</si>
  <si>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</si>
  <si>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</si>
  <si>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</si>
  <si>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</si>
  <si>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</si>
  <si>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</si>
  <si>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</si>
  <si>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</si>
  <si>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</si>
  <si>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</si>
  <si>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</si>
  <si>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</si>
  <si>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</si>
  <si>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</si>
  <si>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</si>
  <si>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</si>
  <si>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</si>
  <si>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</si>
  <si>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</si>
  <si>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</si>
  <si>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</si>
  <si>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</si>
  <si>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</si>
  <si>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</si>
  <si>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</si>
  <si>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</si>
  <si>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</si>
  <si>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</si>
  <si>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</si>
  <si>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</si>
  <si>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</si>
  <si>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</si>
  <si>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</si>
  <si>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</si>
  <si>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</si>
  <si>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</si>
  <si>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</si>
  <si>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</si>
  <si>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</si>
  <si>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</si>
  <si>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</si>
  <si>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</si>
  <si>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</si>
  <si>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</si>
  <si>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</si>
  <si>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</si>
  <si>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</si>
  <si>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</si>
  <si>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</si>
  <si>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</si>
  <si>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</si>
  <si>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</si>
  <si>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</si>
  <si>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</si>
  <si>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</si>
  <si>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</si>
  <si>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</si>
  <si>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</si>
  <si>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</si>
  <si>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</si>
  <si>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</si>
  <si>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</si>
  <si>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</si>
  <si>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</si>
  <si>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</si>
  <si>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</si>
  <si>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</si>
  <si>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</si>
  <si>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</si>
  <si>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</si>
  <si>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</si>
  <si>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</si>
  <si>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</si>
  <si>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</si>
  <si>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</si>
  <si>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</si>
  <si>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</si>
  <si>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</si>
  <si>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</si>
  <si>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</si>
  <si>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</si>
  <si>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</si>
  <si>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</si>
  <si>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</si>
  <si>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</si>
  <si>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</si>
  <si>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</si>
  <si>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</si>
  <si>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</si>
  <si>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</si>
  <si>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</si>
  <si>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</si>
  <si>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</si>
  <si>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</si>
  <si>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</si>
  <si>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</si>
  <si>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</si>
  <si>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</si>
  <si>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</si>
  <si>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</si>
  <si>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</si>
  <si>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</si>
  <si>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</si>
  <si>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</si>
  <si>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</si>
  <si>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</si>
  <si>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</si>
  <si>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</si>
  <si>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</si>
  <si>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</si>
  <si>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</si>
  <si>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</si>
  <si>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</si>
  <si>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</si>
  <si>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</si>
  <si>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</si>
  <si>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</si>
  <si>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</si>
  <si>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</si>
  <si>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</si>
  <si>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</si>
  <si>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</si>
  <si>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</si>
  <si>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</si>
  <si>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</si>
  <si>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</si>
  <si>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</si>
  <si>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</si>
  <si>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</si>
  <si>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</si>
  <si>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</si>
  <si>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</si>
  <si>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</si>
  <si>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</si>
  <si>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</si>
  <si>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</si>
  <si>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</si>
  <si>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</si>
  <si>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</si>
  <si>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</si>
  <si>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</si>
  <si>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</si>
  <si>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</si>
  <si>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</si>
  <si>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</si>
  <si>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</si>
  <si>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</si>
  <si>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</si>
  <si>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</si>
  <si>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</si>
  <si>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</si>
  <si>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</si>
  <si>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</si>
  <si>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</si>
  <si>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</si>
  <si>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</si>
  <si>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</si>
  <si>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</si>
  <si>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</si>
  <si>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</si>
  <si>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</si>
  <si>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</si>
  <si>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</si>
  <si>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</si>
  <si>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</si>
  <si>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</si>
  <si>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</si>
  <si>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</si>
  <si>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</si>
  <si>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</si>
  <si>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</si>
  <si>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</si>
  <si>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</si>
  <si>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</si>
  <si>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</si>
  <si>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</si>
  <si>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</si>
  <si>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</si>
  <si>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</si>
  <si>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</si>
  <si>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</si>
  <si>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</si>
  <si>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</si>
  <si>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</si>
  <si>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</si>
  <si>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</si>
  <si>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</si>
  <si>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</si>
  <si>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</si>
  <si>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</si>
  <si>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</si>
  <si>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</si>
  <si>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</si>
  <si>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</si>
  <si>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</si>
  <si>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</si>
  <si>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</si>
  <si>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</si>
  <si>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</si>
  <si>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</si>
  <si>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</si>
  <si>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</si>
  <si>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</si>
  <si>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</si>
  <si>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</si>
  <si>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</si>
  <si>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</si>
  <si>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</si>
  <si>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</si>
  <si>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</si>
  <si>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</si>
  <si>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</si>
  <si>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</si>
  <si>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</si>
  <si>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</si>
  <si>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</si>
  <si>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</si>
  <si>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</si>
  <si>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</si>
  <si>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</si>
  <si>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</si>
  <si>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</si>
  <si>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</si>
  <si>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</si>
  <si>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</si>
  <si>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</si>
  <si>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</si>
  <si>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</si>
  <si>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</si>
  <si>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</si>
  <si>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</si>
  <si>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</si>
  <si>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</si>
  <si>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</si>
  <si>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</si>
  <si>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</si>
  <si>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</si>
  <si>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</si>
  <si>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</si>
  <si>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</si>
  <si>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</si>
  <si>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</si>
  <si>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</si>
  <si>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</si>
  <si>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</si>
  <si>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</si>
  <si>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</si>
  <si>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</si>
  <si>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</si>
  <si>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</si>
  <si>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</si>
  <si>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</si>
  <si>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</si>
  <si>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</si>
  <si>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</si>
  <si>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</si>
  <si>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</si>
  <si>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</si>
  <si>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</si>
  <si>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</si>
  <si>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</si>
  <si>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</si>
  <si>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</si>
  <si>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</si>
  <si>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</si>
  <si>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</si>
  <si>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</si>
  <si>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</si>
  <si>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</si>
  <si>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</si>
  <si>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</si>
  <si>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</si>
  <si>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</si>
  <si>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</si>
  <si>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</si>
  <si>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</si>
  <si>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</si>
  <si>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</si>
  <si>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</si>
  <si>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</si>
  <si>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</si>
  <si>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</si>
  <si>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</si>
  <si>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</si>
  <si>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</si>
  <si>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</si>
  <si>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</si>
  <si>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</si>
  <si>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</si>
  <si>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</si>
  <si>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</si>
  <si>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</si>
  <si>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</si>
  <si>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</si>
  <si>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</si>
  <si>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</si>
  <si>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</si>
  <si>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</si>
  <si>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</si>
  <si>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</si>
  <si>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</si>
  <si>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</si>
  <si>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</si>
  <si>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</si>
  <si>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</si>
  <si>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</si>
  <si>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</si>
  <si>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</si>
  <si>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</si>
  <si>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</si>
  <si>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</si>
  <si>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</si>
  <si>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</si>
  <si>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</si>
  <si>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</si>
  <si>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</si>
  <si>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</si>
  <si>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</si>
  <si>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</si>
  <si>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</si>
  <si>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</si>
  <si>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</si>
  <si>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</si>
  <si>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</si>
  <si>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</si>
  <si>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</si>
  <si>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</si>
  <si>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</si>
  <si>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</si>
  <si>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</si>
  <si>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</si>
  <si>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</si>
  <si>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</si>
  <si>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</si>
  <si>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</si>
  <si>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</si>
  <si>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</si>
  <si>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</si>
  <si>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</si>
  <si>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</si>
  <si>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</si>
  <si>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</si>
  <si>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</si>
  <si>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</si>
  <si>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</si>
  <si>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</si>
  <si>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</si>
  <si>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</si>
  <si>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</si>
  <si>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</si>
  <si>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</si>
  <si>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</si>
  <si>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</si>
  <si>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</si>
  <si>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</si>
  <si>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</si>
  <si>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</si>
  <si>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</si>
  <si>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</si>
  <si>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</si>
  <si>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</si>
  <si>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</si>
  <si>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</si>
  <si>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</si>
  <si>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</si>
  <si>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</si>
  <si>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</si>
  <si>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</si>
  <si>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</si>
  <si>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</si>
  <si>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</si>
  <si>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</si>
  <si>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</si>
  <si>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</si>
  <si>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</si>
  <si>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</si>
  <si>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</si>
  <si>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</si>
  <si>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</si>
  <si>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</si>
  <si>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</si>
  <si>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</si>
  <si>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</si>
  <si>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</si>
  <si>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</si>
  <si>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</si>
  <si>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</si>
  <si>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</si>
  <si>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</si>
  <si>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</si>
  <si>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</si>
  <si>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</si>
  <si>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</si>
  <si>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</si>
  <si>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</si>
  <si>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</si>
  <si>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</si>
  <si>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</si>
  <si>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</si>
  <si>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</si>
  <si>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</si>
  <si>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</si>
  <si>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</si>
  <si>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</si>
  <si>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</si>
  <si>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</si>
  <si>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</si>
  <si>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</si>
  <si>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</si>
  <si>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</si>
  <si>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</si>
  <si>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</si>
  <si>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</si>
  <si>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</si>
  <si>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</si>
  <si>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</si>
  <si>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</si>
  <si>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</si>
  <si>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</si>
  <si>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</si>
  <si>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</si>
  <si>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</si>
  <si>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</si>
  <si>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</si>
  <si>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</si>
  <si>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</si>
  <si>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</si>
  <si>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</si>
  <si>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</si>
  <si>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</si>
  <si>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</si>
  <si>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</si>
  <si>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</si>
  <si>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</si>
  <si>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</si>
  <si>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</si>
  <si>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</si>
  <si>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</si>
  <si>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</si>
  <si>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</si>
  <si>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</si>
  <si>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</si>
  <si>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</si>
  <si>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</si>
  <si>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</si>
  <si>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</si>
  <si>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</si>
  <si>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</si>
  <si>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</si>
  <si>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</si>
  <si>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</si>
  <si>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</si>
  <si>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</si>
  <si>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</si>
  <si>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</si>
  <si>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</si>
  <si>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</si>
  <si>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</si>
  <si>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</si>
  <si>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</si>
  <si>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</si>
  <si>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</si>
  <si>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</si>
  <si>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</si>
  <si>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</si>
  <si>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</si>
  <si>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</si>
  <si>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</si>
  <si>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</si>
  <si>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</si>
  <si>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</si>
  <si>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</si>
  <si>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</si>
  <si>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</si>
  <si>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</si>
  <si>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</si>
  <si>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</si>
  <si>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</si>
  <si>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</si>
  <si>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</si>
  <si>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</si>
  <si>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</si>
  <si>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</si>
  <si>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</si>
  <si>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</si>
  <si>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</si>
  <si>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</si>
  <si>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</si>
  <si>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</si>
  <si>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</si>
  <si>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</si>
  <si>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</si>
  <si>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</si>
  <si>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</si>
  <si>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</si>
  <si>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</si>
  <si>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</si>
  <si>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</si>
  <si>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</si>
  <si>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</si>
  <si>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</si>
  <si>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</si>
  <si>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</si>
  <si>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</si>
  <si>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</si>
  <si>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</si>
  <si>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</si>
  <si>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</si>
  <si>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</si>
  <si>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</si>
  <si>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</si>
  <si>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</si>
  <si>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</si>
  <si>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</si>
  <si>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</si>
  <si>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</si>
  <si>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</si>
  <si>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</si>
  <si>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</si>
  <si>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</si>
  <si>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</si>
  <si>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</si>
  <si>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</si>
  <si>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</si>
  <si>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</si>
  <si>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</si>
  <si>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</si>
  <si>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</si>
  <si>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</si>
  <si>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</si>
  <si>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</si>
  <si>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</si>
  <si>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</si>
  <si>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</si>
  <si>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</si>
  <si>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</si>
  <si>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</si>
  <si>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</si>
  <si>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</si>
  <si>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</si>
  <si>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</si>
  <si>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</si>
  <si>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</si>
  <si>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</si>
  <si>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</si>
  <si>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</si>
  <si>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</si>
  <si>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</si>
  <si>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</si>
  <si>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</si>
  <si>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</si>
  <si>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</si>
  <si>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</si>
  <si>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</si>
  <si>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</si>
  <si>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</si>
  <si>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</si>
  <si>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</si>
  <si>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</si>
  <si>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</si>
  <si>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</si>
  <si>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</si>
  <si>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</si>
  <si>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</si>
  <si>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</si>
  <si>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</si>
  <si>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</si>
  <si>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</si>
  <si>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</si>
  <si>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</si>
  <si>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</si>
  <si>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</si>
  <si>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</si>
  <si>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</si>
  <si>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</si>
  <si>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</si>
  <si>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</si>
  <si>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</si>
  <si>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</si>
  <si>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</si>
  <si>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</si>
  <si>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</si>
  <si>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</si>
  <si>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</si>
  <si>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</si>
  <si>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</si>
  <si>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</si>
  <si>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</si>
  <si>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</si>
  <si>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</si>
  <si>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</si>
  <si>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</si>
  <si>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</si>
  <si>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</si>
  <si>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</si>
  <si>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</si>
  <si>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</si>
  <si>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</si>
  <si>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</si>
  <si>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</si>
  <si>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</si>
  <si>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</si>
  <si>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</si>
  <si>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</si>
  <si>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</si>
  <si>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</si>
  <si>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</si>
  <si>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</si>
  <si>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</si>
  <si>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</si>
  <si>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</si>
  <si>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</si>
  <si>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</si>
  <si>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</si>
  <si>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</si>
  <si>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</si>
  <si>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</si>
  <si>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</si>
  <si>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</si>
  <si>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</si>
  <si>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</si>
  <si>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</si>
  <si>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</si>
  <si>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</si>
  <si>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</si>
  <si>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</si>
  <si>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</si>
  <si>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</si>
  <si>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</si>
  <si>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</si>
  <si>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</si>
  <si>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</si>
  <si>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</si>
  <si>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</si>
  <si>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</si>
  <si>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</si>
  <si>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</si>
  <si>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</si>
  <si>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</si>
  <si>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</si>
  <si>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</si>
  <si>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</si>
  <si>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</si>
  <si>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</si>
  <si>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</si>
  <si>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</si>
  <si>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</si>
  <si>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</si>
  <si>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</si>
  <si>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</si>
  <si>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</si>
  <si>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</si>
  <si>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</si>
  <si>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</si>
  <si>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</si>
  <si>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</si>
  <si>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</si>
  <si>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</si>
  <si>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</si>
  <si>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</si>
  <si>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</si>
  <si>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</si>
  <si>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</si>
  <si>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</si>
  <si>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</si>
  <si>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</si>
  <si>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</si>
  <si>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</si>
  <si>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</si>
  <si>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</si>
  <si>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</si>
  <si>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</si>
  <si>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</si>
  <si>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</si>
  <si>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</si>
  <si>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</si>
  <si>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</si>
  <si>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</si>
  <si>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</si>
  <si>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</si>
  <si>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</si>
  <si>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</si>
  <si>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</si>
  <si>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</si>
  <si>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</si>
  <si>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</si>
  <si>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</si>
  <si>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</si>
  <si>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</si>
  <si>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</si>
  <si>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</si>
  <si>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</si>
  <si>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</si>
  <si>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</si>
  <si>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</si>
  <si>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</si>
  <si>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</si>
  <si>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</si>
  <si>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</si>
  <si>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</si>
  <si>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</si>
  <si>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</si>
  <si>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</si>
  <si>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</si>
  <si>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</si>
  <si>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</si>
  <si>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</si>
  <si>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</si>
  <si>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</si>
  <si>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</si>
  <si>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</si>
  <si>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</si>
  <si>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</si>
  <si>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</si>
  <si>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</si>
  <si>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</si>
  <si>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</si>
  <si>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</si>
  <si>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</si>
  <si>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</si>
  <si>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</si>
  <si>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</si>
  <si>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</si>
  <si>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</si>
  <si>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</si>
  <si>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</si>
  <si>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</si>
  <si>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</si>
  <si>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</si>
  <si>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</si>
  <si>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</si>
  <si>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</si>
  <si>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</si>
  <si>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</si>
  <si>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</si>
  <si>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</si>
  <si>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</si>
  <si>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</si>
  <si>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</si>
  <si>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</si>
  <si>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</si>
  <si>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</si>
  <si>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</si>
  <si>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</si>
  <si>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</si>
  <si>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</si>
  <si>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</si>
  <si>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</si>
  <si>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</si>
  <si>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</si>
  <si>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</si>
  <si>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</si>
  <si>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</si>
  <si>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</si>
  <si>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</si>
  <si>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</si>
  <si>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</si>
  <si>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</si>
  <si>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</si>
  <si>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</si>
  <si>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</si>
  <si>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</si>
  <si>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</si>
  <si>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</si>
  <si>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</si>
  <si>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</si>
  <si>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</si>
  <si>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</si>
  <si>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</si>
  <si>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</si>
  <si>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</si>
  <si>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</si>
  <si>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</si>
  <si>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</si>
  <si>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</si>
  <si>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</si>
  <si>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</si>
  <si>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</si>
  <si>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</si>
  <si>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</si>
  <si>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</si>
  <si>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</si>
  <si>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</si>
  <si>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</si>
  <si>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</si>
  <si>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</si>
  <si>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</si>
  <si>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</si>
  <si>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</si>
  <si>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</si>
  <si>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</si>
  <si>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</si>
  <si>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</si>
  <si>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</si>
  <si>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</si>
  <si>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</si>
  <si>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</si>
  <si>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</si>
  <si>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</si>
  <si>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</si>
  <si>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</si>
  <si>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</si>
  <si>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</si>
  <si>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</si>
  <si>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</si>
  <si>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</si>
  <si>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</si>
  <si>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</si>
  <si>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</si>
  <si>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</si>
  <si>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</si>
  <si>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</si>
  <si>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</si>
  <si>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</si>
  <si>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</si>
  <si>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</si>
  <si>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</si>
  <si>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</si>
  <si>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</si>
  <si>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</si>
  <si>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</si>
  <si>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</si>
  <si>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</si>
  <si>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</si>
  <si>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</si>
  <si>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</si>
  <si>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</si>
  <si>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</si>
  <si>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</si>
  <si>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</si>
  <si>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</si>
  <si>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</si>
  <si>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</si>
  <si>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</si>
  <si>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</si>
  <si>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</si>
  <si>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</si>
  <si>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</si>
  <si>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</si>
  <si>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</si>
  <si>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</si>
  <si>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</si>
  <si>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</si>
  <si>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</si>
  <si>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</si>
  <si>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</si>
  <si>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</si>
  <si>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</si>
  <si>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</si>
  <si>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</si>
  <si>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</si>
  <si>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</si>
  <si>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</si>
  <si>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</si>
  <si>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</si>
  <si>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</si>
  <si>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</si>
  <si>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</si>
  <si>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</si>
  <si>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</si>
  <si>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</si>
  <si>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</si>
  <si>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</si>
  <si>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</si>
  <si>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</si>
  <si>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</si>
  <si>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</si>
  <si>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</si>
  <si>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</si>
  <si>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</si>
  <si>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</si>
  <si>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</si>
  <si>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</si>
  <si>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</si>
  <si>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</si>
  <si>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</si>
  <si>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</si>
  <si>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</si>
  <si>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</si>
  <si>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</si>
  <si>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</si>
  <si>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</si>
  <si>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</si>
  <si>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</si>
  <si>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</si>
  <si>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</si>
  <si>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</si>
  <si>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</si>
  <si>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</si>
  <si>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</si>
  <si>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</si>
  <si>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</si>
  <si>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</si>
  <si>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</si>
  <si>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</si>
  <si>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</si>
  <si>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</si>
  <si>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</si>
  <si>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</si>
  <si>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</si>
  <si>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</si>
  <si>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</si>
  <si>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</si>
  <si>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</si>
  <si>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</si>
  <si>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</si>
  <si>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</si>
  <si>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</si>
  <si>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</si>
  <si>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</si>
  <si>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</si>
  <si>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</si>
  <si>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</si>
  <si>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</si>
  <si>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</si>
  <si>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</si>
  <si>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</si>
  <si>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</si>
  <si>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</si>
  <si>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</si>
  <si>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</si>
  <si>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</si>
  <si>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</si>
  <si>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</si>
  <si>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</si>
  <si>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</si>
  <si>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</si>
  <si>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</si>
  <si>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</si>
  <si>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</si>
  <si>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</si>
  <si>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</si>
  <si>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</si>
  <si>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</si>
  <si>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</si>
  <si>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</si>
  <si>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</si>
  <si>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</si>
  <si>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</si>
  <si>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</si>
  <si>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</si>
  <si>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</si>
  <si>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</si>
  <si>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</si>
  <si>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</si>
  <si>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</si>
  <si>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</si>
  <si>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</si>
  <si>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</si>
  <si>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</si>
  <si>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</si>
  <si>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</si>
  <si>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</si>
  <si>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</si>
  <si>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</si>
  <si>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</si>
  <si>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</si>
  <si>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</si>
  <si>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</si>
  <si>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</si>
  <si>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</si>
  <si>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</si>
  <si>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</si>
  <si>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</si>
  <si>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</si>
  <si>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</si>
  <si>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</si>
  <si>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</si>
  <si>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</si>
  <si>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</si>
  <si>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</si>
  <si>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</si>
  <si>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</si>
  <si>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</si>
  <si>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</si>
  <si>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</si>
  <si>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</si>
  <si>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</si>
  <si>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</si>
  <si>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</si>
  <si>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</si>
  <si>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</si>
  <si>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</si>
  <si>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</si>
  <si>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</si>
  <si>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</si>
  <si>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</si>
  <si>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</si>
  <si>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</si>
  <si>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</si>
  <si>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</si>
  <si>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</si>
  <si>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</si>
  <si>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</si>
  <si>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</si>
  <si>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</si>
  <si>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</si>
  <si>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</si>
  <si>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</si>
  <si>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</si>
  <si>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</si>
  <si>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</si>
  <si>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</si>
  <si>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</si>
  <si>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</si>
  <si>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</si>
  <si>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</si>
  <si>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</si>
  <si>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</si>
  <si>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</si>
  <si>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</si>
  <si>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</si>
  <si>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</si>
  <si>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</si>
  <si>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</si>
  <si>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</si>
  <si>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</si>
  <si>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</si>
  <si>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</si>
  <si>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</si>
  <si>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</si>
  <si>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</si>
  <si>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</si>
  <si>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</si>
  <si>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</si>
  <si>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</si>
  <si>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</si>
  <si>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</si>
  <si>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</si>
  <si>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</si>
  <si>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</si>
  <si>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</si>
  <si>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</si>
  <si>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</si>
  <si>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</si>
  <si>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</si>
  <si>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</si>
  <si>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</si>
  <si>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</si>
  <si>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</si>
  <si>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</si>
  <si>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</si>
  <si>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</si>
  <si>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</si>
  <si>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</si>
  <si>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</si>
  <si>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</si>
  <si>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</si>
  <si>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</si>
  <si>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</si>
  <si>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</si>
  <si>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</si>
  <si>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</si>
  <si>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</si>
  <si>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</si>
  <si>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</si>
  <si>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</si>
  <si>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</si>
  <si>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</si>
  <si>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</si>
  <si>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</si>
  <si>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</si>
  <si>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</si>
  <si>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</si>
  <si>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</si>
  <si>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</si>
  <si>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</si>
  <si>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</si>
  <si>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</si>
  <si>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</si>
  <si>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</si>
  <si>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</si>
  <si>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</si>
  <si>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</si>
  <si>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</si>
  <si>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</si>
  <si>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</si>
  <si>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</si>
  <si>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</si>
  <si>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</si>
  <si>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</si>
  <si>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</si>
  <si>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</si>
  <si>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</si>
  <si>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</si>
  <si>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</si>
  <si>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</si>
  <si>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</si>
  <si>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</si>
  <si>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</si>
  <si>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</si>
  <si>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</si>
  <si>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</si>
  <si>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</si>
  <si>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</si>
  <si>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</si>
  <si>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</si>
  <si>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</si>
  <si>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</si>
  <si>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</si>
  <si>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</si>
  <si>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</si>
  <si>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</si>
  <si>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</si>
  <si>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</si>
  <si>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</si>
  <si>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</si>
  <si>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</si>
  <si>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</si>
  <si>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</si>
  <si>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</si>
  <si>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</si>
  <si>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</si>
  <si>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</si>
  <si>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</si>
  <si>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</si>
  <si>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</si>
  <si>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</si>
  <si>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</si>
  <si>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</si>
  <si>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</si>
  <si>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</si>
  <si>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</si>
  <si>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</si>
  <si>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</si>
  <si>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</si>
  <si>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</si>
  <si>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</si>
  <si>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</si>
  <si>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</si>
  <si>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</si>
  <si>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</si>
  <si>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</si>
  <si>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</si>
  <si>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</si>
  <si>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</si>
  <si>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</si>
  <si>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</si>
  <si>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</si>
  <si>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</si>
  <si>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</si>
  <si>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</si>
  <si>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</si>
  <si>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</si>
  <si>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</si>
  <si>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</si>
  <si>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</si>
  <si>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</si>
  <si>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</si>
  <si>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</si>
  <si>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</si>
  <si>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</si>
  <si>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</si>
  <si>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</si>
  <si>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</si>
  <si>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</si>
  <si>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</si>
  <si>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</si>
  <si>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</si>
  <si>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</si>
  <si>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</si>
  <si>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</si>
  <si>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</si>
  <si>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</si>
  <si>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</si>
  <si>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</si>
  <si>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</si>
  <si>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</si>
  <si>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</si>
  <si>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</si>
  <si>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</si>
  <si>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</si>
  <si>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</si>
  <si>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</si>
  <si>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</si>
  <si>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</si>
  <si>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</si>
  <si>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</si>
  <si>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</si>
  <si>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</si>
  <si>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</si>
  <si>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</si>
  <si>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</si>
  <si>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</si>
  <si>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</si>
  <si>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</si>
  <si>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</si>
  <si>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</si>
  <si>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</si>
  <si>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</si>
  <si>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</si>
  <si>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</si>
  <si>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</si>
  <si>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</si>
  <si>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</si>
  <si>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</si>
  <si>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</si>
  <si>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</si>
  <si>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</si>
  <si>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</si>
  <si>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</si>
  <si>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</si>
  <si>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</si>
  <si>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</si>
  <si>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</si>
  <si>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</si>
  <si>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</si>
  <si>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</si>
  <si>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</si>
  <si>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</si>
  <si>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</si>
  <si>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</si>
  <si>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</si>
  <si>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</si>
  <si>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</si>
  <si>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</si>
  <si>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</si>
  <si>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</si>
  <si>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</si>
  <si>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</si>
  <si>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</si>
  <si>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</si>
  <si>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</si>
  <si>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</si>
  <si>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</si>
  <si>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</si>
  <si>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</si>
  <si>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</si>
  <si>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</si>
  <si>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</si>
  <si>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</si>
  <si>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</si>
  <si>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</si>
  <si>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</si>
  <si>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</si>
  <si>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</si>
  <si>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</si>
  <si>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</si>
  <si>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</si>
  <si>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</si>
  <si>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</si>
  <si>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</si>
  <si>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</si>
  <si>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</si>
  <si>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</si>
  <si>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</si>
  <si>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</si>
  <si>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</si>
  <si>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</si>
  <si>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</si>
  <si>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</si>
  <si>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</si>
  <si>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</si>
  <si>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</si>
  <si>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</si>
  <si>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</si>
  <si>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</si>
  <si>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</si>
  <si>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</si>
  <si>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</si>
  <si>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</si>
  <si>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</si>
  <si>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</si>
  <si>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</si>
  <si>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</si>
  <si>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</si>
  <si>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</si>
  <si>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</si>
  <si>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</si>
  <si>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</si>
  <si>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</si>
  <si>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</si>
  <si>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</si>
  <si>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</si>
  <si>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</si>
  <si>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</si>
  <si>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</si>
  <si>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</si>
  <si>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</si>
  <si>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</si>
  <si>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</si>
  <si>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</si>
  <si>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</si>
  <si>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</si>
  <si>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</si>
  <si>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</si>
  <si>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</si>
  <si>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</si>
  <si>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</si>
  <si>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</si>
  <si>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</si>
  <si>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</si>
  <si>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</si>
  <si>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</si>
  <si>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</si>
  <si>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</si>
  <si>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</si>
  <si>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</si>
  <si>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</si>
  <si>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</si>
  <si>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</si>
  <si>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</si>
  <si>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</si>
  <si>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</si>
  <si>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</si>
  <si>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</si>
  <si>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</si>
  <si>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</si>
  <si>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</si>
  <si>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</si>
  <si>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</si>
  <si>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</si>
  <si>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</si>
  <si>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</si>
  <si>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</si>
  <si>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</si>
  <si>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</si>
  <si>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</si>
  <si>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</si>
  <si>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</si>
  <si>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</si>
  <si>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</si>
  <si>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</si>
  <si>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</si>
  <si>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</si>
  <si>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</si>
  <si>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</si>
  <si>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</si>
  <si>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</si>
  <si>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</si>
  <si>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</si>
  <si>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</si>
  <si>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</si>
  <si>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</si>
  <si>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</si>
  <si>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</si>
  <si>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</si>
  <si>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</si>
  <si>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</si>
  <si>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</si>
  <si>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</si>
  <si>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</si>
  <si>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</si>
  <si>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</si>
  <si>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</si>
  <si>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</si>
  <si>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</si>
  <si>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</si>
  <si>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</si>
  <si>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</si>
  <si>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</si>
  <si>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</si>
  <si>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</si>
  <si>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</si>
  <si>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</si>
  <si>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</si>
  <si>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</si>
  <si>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</si>
  <si>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</si>
  <si>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</si>
  <si>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</si>
  <si>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</si>
  <si>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</si>
  <si>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</si>
  <si>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</si>
  <si>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</si>
  <si>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</si>
  <si>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</si>
  <si>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</si>
  <si>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</si>
  <si>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</si>
  <si>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</si>
  <si>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</si>
  <si>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</si>
  <si>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</si>
  <si>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</si>
  <si>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</si>
  <si>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</si>
  <si>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</si>
  <si>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</si>
  <si>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</si>
  <si>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</si>
  <si>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</si>
  <si>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</si>
  <si>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</si>
  <si>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</si>
  <si>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</si>
  <si>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</si>
  <si>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</si>
  <si>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</si>
  <si>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</si>
  <si>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</si>
  <si>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</si>
  <si>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</si>
  <si>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</si>
  <si>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</si>
  <si>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</si>
  <si>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</si>
  <si>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</si>
  <si>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</si>
  <si>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</si>
  <si>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</si>
  <si>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</si>
  <si>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</si>
  <si>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</si>
  <si>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</si>
  <si>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</si>
  <si>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</si>
  <si>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</si>
  <si>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</si>
  <si>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</si>
  <si>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</si>
  <si>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</si>
  <si>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</si>
  <si>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</si>
  <si>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</si>
  <si>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</si>
  <si>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</si>
  <si>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</si>
  <si>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</si>
  <si>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</si>
  <si>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</si>
  <si>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</si>
  <si>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</si>
  <si>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</si>
  <si>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</si>
  <si>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</si>
  <si>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</si>
  <si>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</si>
  <si>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</si>
  <si>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</si>
  <si>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</si>
  <si>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</si>
  <si>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</si>
  <si>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</si>
  <si>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</si>
  <si>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</si>
  <si>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</si>
  <si>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</si>
  <si>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</si>
  <si>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</si>
  <si>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</si>
  <si>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</si>
  <si>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</si>
  <si>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</si>
  <si>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</si>
  <si>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</si>
  <si>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</si>
  <si>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</si>
  <si>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</si>
  <si>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</si>
  <si>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</si>
  <si>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</si>
  <si>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</si>
  <si>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</si>
  <si>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</si>
  <si>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</si>
  <si>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</si>
  <si>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</si>
  <si>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</si>
  <si>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</si>
  <si>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</si>
  <si>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</si>
  <si>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</si>
  <si>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</si>
  <si>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</si>
  <si>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</si>
  <si>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</si>
  <si>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</si>
  <si>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</si>
  <si>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</si>
  <si>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</si>
  <si>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</si>
  <si>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</si>
  <si>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</si>
  <si>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</si>
  <si>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</si>
  <si>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</si>
  <si>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</si>
  <si>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</si>
  <si>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</si>
  <si>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</si>
  <si>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</si>
  <si>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</si>
  <si>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</si>
  <si>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</si>
  <si>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</si>
  <si>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</si>
  <si>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</si>
  <si>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</si>
  <si>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</si>
  <si>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</si>
  <si>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</si>
  <si>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</si>
  <si>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</si>
  <si>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</si>
  <si>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</si>
  <si>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</si>
  <si>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</si>
  <si>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</si>
  <si>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</si>
  <si>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</si>
  <si>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</si>
  <si>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</si>
  <si>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</si>
  <si>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</si>
  <si>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</si>
  <si>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</si>
  <si>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</si>
  <si>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</si>
  <si>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</si>
  <si>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</si>
  <si>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</si>
  <si>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</si>
  <si>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</si>
  <si>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</si>
  <si>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</si>
  <si>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</si>
  <si>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</si>
  <si>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</si>
  <si>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</si>
  <si>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</si>
  <si>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</si>
  <si>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</si>
  <si>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</si>
  <si>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</si>
  <si>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</si>
  <si>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</si>
  <si>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</si>
  <si>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</si>
  <si>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</si>
  <si>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</si>
  <si>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</si>
  <si>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</si>
  <si>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</si>
  <si>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</si>
  <si>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</si>
  <si>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</si>
  <si>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</si>
  <si>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</si>
  <si>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</si>
  <si>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</si>
  <si>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</si>
  <si>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</si>
  <si>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</si>
  <si>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</si>
  <si>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</si>
  <si>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</si>
  <si>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</si>
  <si>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</si>
  <si>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</si>
  <si>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</si>
  <si>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</si>
  <si>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</si>
  <si>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</si>
  <si>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</si>
  <si>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</si>
  <si>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</si>
  <si>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</si>
  <si>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</si>
  <si>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</si>
  <si>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</si>
  <si>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</si>
  <si>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</si>
  <si>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</si>
  <si>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</si>
  <si>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</si>
  <si>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</si>
  <si>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</si>
  <si>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</si>
  <si>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</si>
  <si>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</si>
  <si>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</si>
  <si>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</si>
  <si>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</si>
  <si>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</si>
  <si>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</si>
  <si>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</si>
  <si>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</si>
  <si>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</si>
  <si>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</si>
  <si>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</si>
  <si>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</si>
  <si>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</si>
  <si>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</si>
  <si>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</si>
  <si>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</si>
  <si>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</si>
  <si>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</si>
  <si>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</si>
  <si>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</si>
  <si>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</si>
  <si>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</si>
  <si>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</si>
  <si>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</si>
  <si>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</si>
  <si>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</si>
  <si>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</si>
  <si>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</si>
  <si>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</si>
  <si>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</si>
  <si>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</si>
  <si>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</si>
  <si>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</si>
  <si>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</si>
  <si>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</si>
  <si>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</si>
  <si>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</si>
  <si>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</si>
  <si>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</si>
  <si>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</si>
  <si>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</si>
  <si>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</si>
  <si>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</si>
  <si>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</si>
  <si>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</si>
  <si>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</si>
  <si>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</si>
  <si>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</si>
  <si>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</si>
  <si>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</si>
  <si>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</si>
  <si>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</si>
  <si>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</si>
  <si>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</si>
  <si>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</si>
  <si>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</si>
  <si>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</si>
  <si>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</si>
  <si>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</si>
  <si>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</si>
  <si>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</si>
  <si>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</si>
  <si>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</si>
  <si>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</si>
  <si>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</si>
  <si>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</si>
  <si>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</si>
  <si>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</si>
  <si>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</si>
  <si>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</si>
  <si>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</si>
  <si>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</si>
  <si>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</si>
  <si>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</si>
  <si>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</si>
  <si>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</si>
  <si>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</si>
  <si>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</si>
  <si>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</si>
  <si>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</si>
  <si>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</si>
  <si>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</si>
  <si>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</si>
  <si>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</si>
  <si>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</si>
  <si>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</si>
  <si>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</si>
  <si>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</si>
  <si>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</si>
  <si>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</si>
  <si>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</si>
  <si>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</si>
  <si>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</si>
  <si>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</si>
  <si>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</si>
  <si>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</si>
  <si>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</si>
  <si>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</si>
  <si>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</si>
  <si>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</si>
  <si>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</si>
  <si>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</si>
  <si>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</si>
  <si>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</si>
  <si>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</si>
  <si>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</si>
  <si>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</si>
  <si>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</si>
  <si>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</si>
  <si>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</si>
  <si>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</si>
  <si>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</si>
  <si>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</si>
  <si>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</si>
  <si>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</si>
  <si>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</si>
  <si>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</si>
  <si>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</si>
  <si>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</si>
  <si>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</si>
  <si>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</si>
  <si>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</si>
  <si>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</si>
  <si>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</si>
  <si>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</si>
  <si>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</si>
  <si>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</si>
  <si>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</si>
  <si>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</si>
  <si>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</si>
  <si>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</si>
  <si>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</si>
  <si>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</si>
  <si>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</si>
  <si>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</si>
  <si>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</si>
  <si>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</si>
  <si>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</si>
  <si>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</si>
  <si>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</si>
  <si>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</si>
  <si>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</si>
  <si>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</si>
  <si>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</si>
  <si>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</si>
  <si>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</si>
  <si>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</si>
  <si>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</si>
  <si>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</si>
  <si>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</si>
  <si>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</si>
  <si>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</si>
  <si>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</si>
  <si>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</si>
  <si>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</si>
  <si>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</si>
  <si>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</si>
  <si>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</si>
  <si>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</si>
  <si>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</si>
  <si>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</si>
  <si>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</si>
  <si>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</si>
  <si>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</si>
  <si>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</si>
  <si>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</si>
  <si>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</si>
  <si>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</si>
  <si>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</si>
  <si>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</si>
  <si>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</si>
  <si>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</si>
  <si>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</si>
  <si>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</si>
  <si>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</si>
  <si>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</si>
  <si>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</si>
  <si>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</si>
  <si>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</si>
  <si>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</si>
  <si>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</si>
  <si>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</si>
  <si>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</si>
  <si>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</si>
  <si>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</si>
  <si>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</si>
  <si>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</si>
  <si>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</si>
  <si>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</si>
  <si>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</si>
  <si>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</si>
  <si>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</si>
  <si>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</si>
  <si>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</si>
  <si>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</si>
  <si>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</si>
  <si>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</si>
  <si>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</si>
  <si>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</si>
  <si>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</si>
  <si>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</si>
  <si>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</si>
  <si>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</si>
  <si>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</si>
  <si>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</si>
  <si>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</si>
  <si>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</si>
  <si>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</si>
  <si>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</si>
  <si>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</si>
  <si>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</si>
  <si>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</si>
  <si>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</si>
  <si>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</si>
  <si>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</si>
  <si>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</si>
  <si>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</si>
  <si>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</si>
  <si>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</si>
  <si>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</si>
  <si>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</si>
  <si>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</si>
  <si>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</si>
  <si>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</si>
  <si>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</si>
  <si>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</si>
  <si>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</si>
  <si>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</si>
  <si>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</si>
  <si>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</si>
  <si>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</si>
  <si>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</si>
  <si>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</si>
  <si>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</si>
  <si>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</si>
  <si>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</si>
  <si>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</si>
  <si>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</si>
  <si>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</si>
  <si>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</si>
  <si>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</si>
  <si>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</si>
  <si>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</si>
  <si>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</si>
  <si>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</si>
  <si>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</si>
  <si>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</si>
  <si>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</si>
  <si>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</si>
  <si>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</si>
  <si>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</si>
  <si>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</si>
  <si>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</si>
  <si>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</si>
  <si>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</si>
  <si>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</si>
  <si>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</si>
  <si>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</si>
  <si>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</si>
  <si>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</si>
  <si>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</si>
  <si>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</si>
  <si>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</si>
  <si>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</si>
  <si>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</si>
  <si>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</si>
  <si>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</si>
  <si>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</si>
  <si>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</si>
  <si>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</si>
  <si>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</si>
  <si>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</si>
  <si>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</si>
  <si>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</si>
  <si>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</si>
  <si>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</si>
  <si>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</si>
  <si>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</si>
  <si>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</si>
  <si>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</si>
  <si>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</si>
  <si>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</si>
  <si>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</si>
  <si>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</si>
  <si>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</si>
  <si>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</si>
  <si>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</si>
  <si>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</si>
  <si>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</si>
  <si>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</si>
  <si>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</si>
  <si>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</si>
  <si>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</si>
  <si>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</si>
  <si>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</si>
  <si>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</si>
  <si>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</si>
  <si>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</si>
  <si>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</si>
  <si>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</si>
  <si>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</si>
  <si>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</si>
  <si>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</si>
  <si>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</si>
  <si>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</si>
  <si>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</si>
  <si>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</si>
  <si>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</si>
  <si>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</si>
  <si>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</si>
  <si>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</si>
  <si>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</si>
  <si>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</si>
  <si>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</si>
  <si>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</si>
  <si>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</si>
  <si>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</si>
  <si>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</si>
  <si>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</si>
  <si>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</si>
  <si>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</si>
  <si>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</si>
  <si>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</si>
  <si>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</si>
  <si>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</si>
  <si>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</si>
  <si>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</si>
  <si>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</si>
  <si>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</si>
  <si>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</si>
  <si>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</si>
  <si>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</si>
  <si>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</si>
  <si>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</si>
  <si>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</si>
  <si>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</si>
  <si>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</si>
  <si>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</si>
  <si>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</si>
  <si>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</si>
  <si>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</si>
  <si>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</si>
  <si>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</si>
  <si>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</si>
  <si>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</si>
  <si>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</si>
  <si>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</si>
  <si>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</si>
  <si>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</si>
  <si>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</si>
  <si>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</si>
  <si>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</si>
  <si>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</si>
  <si>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</si>
  <si>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</si>
  <si>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</si>
  <si>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</si>
  <si>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</si>
  <si>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</si>
  <si>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</si>
  <si>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</si>
  <si>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</si>
  <si>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</si>
  <si>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</si>
  <si>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</si>
  <si>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</si>
  <si>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</si>
  <si>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</si>
  <si>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</si>
  <si>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</si>
  <si>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</si>
  <si>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</si>
  <si>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</si>
  <si>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</si>
  <si>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</si>
  <si>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</si>
  <si>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</si>
  <si>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</si>
  <si>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</si>
  <si>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</si>
  <si>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</si>
  <si>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</si>
  <si>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</si>
  <si>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</si>
  <si>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</si>
  <si>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</si>
  <si>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</si>
  <si>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</si>
  <si>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</si>
  <si>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</si>
  <si>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</si>
  <si>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</si>
  <si>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</si>
  <si>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</si>
  <si>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</si>
  <si>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</si>
  <si>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</si>
  <si>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</si>
  <si>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</si>
  <si>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</si>
  <si>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</si>
  <si>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</si>
  <si>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</si>
  <si>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</si>
  <si>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</si>
  <si>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</si>
  <si>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</si>
  <si>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</si>
  <si>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</si>
  <si>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</si>
  <si>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</si>
  <si>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</si>
  <si>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</si>
  <si>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</si>
  <si>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</si>
  <si>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</si>
  <si>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</si>
  <si>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</si>
  <si>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</si>
  <si>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</si>
  <si>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</si>
  <si>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</si>
  <si>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</si>
  <si>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</si>
  <si>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</si>
  <si>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</si>
  <si>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</si>
  <si>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</si>
  <si>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</si>
  <si>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</si>
  <si>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</si>
  <si>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</si>
  <si>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</si>
  <si>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</si>
  <si>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</si>
  <si>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</si>
  <si>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</si>
  <si>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</si>
  <si>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</si>
  <si>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</si>
  <si>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</si>
  <si>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</si>
  <si>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</si>
  <si>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</si>
  <si>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</si>
  <si>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</si>
  <si>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</si>
  <si>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</si>
  <si>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</si>
  <si>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</si>
  <si>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</si>
  <si>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</si>
  <si>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</si>
  <si>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</si>
  <si>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</si>
  <si>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</si>
  <si>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</si>
  <si>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</si>
  <si>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</si>
  <si>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</si>
  <si>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</si>
  <si>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</si>
  <si>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</si>
  <si>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</si>
  <si>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</si>
  <si>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</si>
  <si>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</si>
  <si>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</si>
  <si>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</si>
  <si>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</si>
  <si>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</si>
  <si>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</si>
  <si>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</si>
  <si>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</si>
  <si>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</si>
  <si>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</si>
  <si>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</si>
  <si>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</si>
  <si>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</si>
  <si>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</si>
  <si>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</si>
  <si>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</si>
  <si>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</si>
  <si>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</si>
  <si>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</si>
  <si>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</si>
  <si>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</si>
  <si>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</si>
  <si>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</si>
  <si>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</si>
  <si>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</si>
  <si>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</si>
  <si>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</si>
  <si>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</si>
  <si>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</si>
  <si>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</si>
  <si>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</si>
  <si>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</si>
  <si>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</si>
  <si>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</si>
  <si>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</si>
  <si>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</si>
  <si>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</si>
  <si>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</si>
  <si>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</si>
  <si>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</si>
  <si>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</si>
  <si>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</si>
  <si>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</si>
  <si>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</si>
  <si>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</si>
  <si>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</si>
  <si>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</si>
  <si>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</si>
  <si>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</si>
  <si>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</si>
  <si>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</si>
  <si>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</si>
  <si>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</si>
  <si>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</si>
  <si>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</si>
  <si>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</si>
  <si>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</si>
  <si>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</si>
  <si>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</si>
  <si>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</si>
  <si>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</si>
  <si>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</si>
  <si>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</si>
  <si>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</si>
  <si>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</si>
  <si>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</si>
  <si>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</si>
  <si>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</si>
  <si>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</si>
  <si>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</si>
  <si>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</si>
  <si>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</si>
  <si>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</si>
  <si>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</si>
  <si>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</si>
  <si>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</si>
  <si>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</si>
  <si>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</si>
  <si>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</si>
  <si>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</si>
  <si>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</si>
  <si>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</si>
  <si>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</si>
  <si>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</si>
  <si>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</si>
  <si>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</si>
  <si>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</si>
  <si>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</si>
  <si>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</si>
  <si>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</si>
  <si>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</si>
  <si>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</si>
  <si>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</si>
  <si>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</si>
  <si>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</si>
  <si>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</si>
  <si>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</si>
  <si>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</si>
  <si>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</si>
  <si>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</si>
  <si>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</si>
  <si>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</si>
  <si>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</si>
  <si>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</si>
  <si>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</si>
  <si>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</si>
  <si>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</si>
  <si>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</si>
  <si>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</si>
  <si>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</si>
  <si>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</si>
  <si>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</si>
  <si>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</si>
  <si>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</si>
  <si>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</si>
  <si>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</si>
  <si>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</si>
  <si>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</si>
  <si>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</si>
  <si>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</si>
  <si>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</si>
  <si>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</si>
  <si>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</si>
  <si>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</si>
  <si>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</si>
  <si>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</si>
  <si>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</si>
  <si>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</si>
  <si>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</si>
  <si>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</si>
  <si>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</si>
  <si>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</si>
  <si>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</si>
  <si>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</si>
  <si>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</si>
  <si>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</si>
  <si>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</si>
  <si>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</si>
  <si>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</si>
  <si>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</si>
  <si>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</si>
  <si>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</si>
  <si>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</si>
  <si>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</si>
  <si>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</si>
  <si>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</si>
  <si>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</si>
  <si>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</si>
  <si>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</si>
  <si>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</si>
  <si>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</si>
  <si>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</si>
  <si>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</si>
  <si>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</si>
  <si>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</si>
  <si>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</si>
  <si>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</si>
  <si>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</si>
  <si>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</si>
  <si>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</si>
  <si>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</si>
  <si>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</si>
  <si>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</si>
  <si>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</si>
  <si>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</si>
  <si>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</si>
  <si>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</si>
  <si>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</si>
  <si>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</si>
  <si>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</si>
  <si>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</si>
  <si>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</si>
  <si>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</si>
  <si>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</si>
  <si>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</si>
  <si>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</si>
  <si>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</si>
  <si>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</si>
  <si>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</si>
  <si>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</si>
  <si>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</si>
  <si>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</si>
  <si>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</si>
  <si>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</si>
  <si>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</si>
  <si>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</si>
  <si>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</si>
  <si>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</si>
  <si>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</si>
  <si>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</si>
  <si>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</si>
  <si>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</si>
  <si>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</si>
  <si>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</si>
  <si>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</si>
  <si>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</si>
  <si>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</si>
  <si>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</si>
  <si>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</si>
  <si>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</si>
  <si>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</si>
  <si>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</si>
  <si>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</si>
  <si>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</si>
  <si>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</si>
  <si>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</si>
  <si>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</si>
  <si>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</si>
  <si>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</si>
  <si>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</si>
  <si>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</si>
  <si>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</si>
  <si>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</si>
  <si>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</si>
  <si>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</si>
  <si>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</si>
  <si>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</si>
  <si>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</si>
  <si>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</si>
  <si>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</si>
  <si>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</si>
  <si>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</si>
  <si>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</si>
  <si>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</si>
  <si>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</si>
  <si>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</si>
  <si>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</si>
  <si>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</si>
  <si>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</si>
  <si>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</si>
  <si>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</si>
  <si>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</si>
  <si>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</si>
  <si>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</si>
  <si>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</si>
  <si>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</si>
  <si>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</si>
  <si>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</si>
  <si>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</si>
  <si>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</si>
  <si>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</si>
  <si>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</si>
  <si>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</si>
  <si>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</si>
  <si>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</si>
  <si>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</si>
  <si>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</si>
  <si>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</si>
  <si>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</si>
  <si>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</si>
  <si>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</si>
  <si>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</si>
  <si>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</si>
  <si>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</si>
  <si>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</si>
  <si>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</si>
  <si>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</si>
  <si>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</si>
  <si>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</si>
  <si>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</si>
  <si>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</si>
  <si>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</si>
  <si>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</si>
  <si>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</si>
  <si>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</si>
  <si>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</si>
  <si>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</si>
  <si>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</si>
  <si>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</si>
  <si>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</si>
  <si>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</si>
  <si>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</si>
  <si>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</si>
  <si>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</si>
  <si>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</si>
  <si>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</si>
  <si>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</si>
  <si>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</si>
  <si>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</si>
  <si>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</si>
  <si>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</si>
  <si>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</si>
  <si>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</si>
  <si>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</si>
  <si>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</si>
  <si>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</si>
  <si>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</si>
  <si>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</si>
  <si>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</si>
  <si>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</si>
  <si>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</si>
  <si>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</si>
  <si>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</si>
  <si>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</si>
  <si>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</si>
  <si>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</si>
  <si>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</si>
  <si>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</si>
  <si>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</si>
  <si>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</si>
  <si>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</si>
  <si>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</si>
  <si>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</si>
  <si>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</si>
  <si>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</si>
  <si>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</si>
  <si>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</si>
  <si>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</si>
  <si>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</si>
  <si>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</si>
  <si>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</si>
  <si>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</si>
  <si>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</si>
  <si>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</si>
  <si>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</si>
  <si>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</si>
  <si>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</si>
  <si>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</si>
  <si>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</si>
  <si>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</si>
  <si>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</si>
  <si>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</si>
  <si>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</si>
  <si>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</si>
  <si>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</si>
  <si>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</si>
  <si>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</si>
  <si>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</si>
  <si>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</si>
  <si>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</si>
  <si>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</si>
  <si>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</si>
  <si>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</si>
  <si>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</si>
  <si>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</si>
  <si>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</si>
  <si>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</si>
  <si>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</si>
  <si>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</si>
  <si>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</si>
  <si>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</si>
  <si>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</si>
  <si>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</si>
  <si>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</si>
  <si>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</si>
  <si>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</si>
  <si>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</si>
  <si>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</si>
  <si>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</si>
  <si>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</si>
  <si>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</si>
  <si>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</si>
  <si>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</si>
  <si>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</si>
  <si>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</si>
  <si>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</si>
  <si>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</si>
  <si>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</si>
  <si>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</si>
  <si>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</si>
  <si>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</si>
  <si>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</si>
  <si>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</si>
  <si>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</si>
  <si>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</si>
  <si>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</si>
  <si>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</si>
  <si>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</si>
  <si>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</si>
  <si>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</si>
  <si>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</si>
  <si>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</si>
  <si>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</si>
  <si>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</si>
  <si>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</si>
  <si>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</si>
  <si>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</si>
  <si>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</si>
  <si>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</si>
  <si>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</si>
  <si>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</si>
  <si>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</si>
  <si>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</si>
  <si>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</si>
  <si>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</si>
  <si>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</si>
  <si>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</si>
  <si>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</si>
  <si>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</si>
  <si>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</si>
  <si>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</si>
  <si>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</si>
  <si>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</si>
  <si>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</si>
  <si>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</si>
  <si>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</si>
  <si>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</si>
  <si>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</si>
  <si>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</si>
  <si>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</si>
  <si>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</si>
  <si>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</si>
  <si>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</si>
  <si>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</si>
  <si>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</si>
  <si>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</si>
  <si>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</si>
  <si>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</si>
  <si>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</si>
  <si>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</si>
  <si>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</si>
  <si>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</si>
  <si>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</si>
  <si>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</si>
  <si>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</si>
  <si>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</si>
  <si>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</si>
  <si>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</si>
  <si>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</si>
  <si>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</si>
  <si>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</si>
  <si>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</si>
  <si>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</si>
  <si>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</si>
  <si>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</si>
  <si>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</si>
  <si>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</si>
  <si>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</si>
  <si>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</si>
  <si>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</si>
  <si>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</si>
  <si>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</si>
  <si>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</si>
  <si>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</si>
  <si>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</si>
  <si>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</si>
  <si>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</si>
  <si>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</si>
  <si>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</si>
  <si>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</si>
  <si>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</si>
  <si>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</si>
  <si>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</si>
  <si>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</si>
  <si>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</si>
  <si>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</si>
  <si>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</si>
  <si>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</si>
  <si>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</si>
  <si>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</si>
  <si>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</si>
  <si>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</si>
  <si>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</si>
  <si>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</si>
  <si>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</si>
  <si>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</si>
  <si>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</si>
  <si>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</si>
  <si>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</si>
  <si>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</si>
  <si>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</si>
  <si>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</si>
  <si>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</si>
  <si>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</si>
  <si>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</si>
  <si>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</si>
  <si>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</si>
  <si>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</si>
  <si>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</si>
  <si>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</si>
  <si>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</si>
  <si>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</si>
  <si>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</si>
  <si>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</si>
  <si>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</si>
  <si>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</si>
  <si>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</si>
  <si>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</si>
  <si>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</si>
  <si>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</si>
  <si>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</si>
  <si>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</si>
  <si>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</si>
  <si>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</si>
  <si>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</si>
  <si>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</si>
  <si>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</si>
  <si>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</si>
  <si>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</si>
  <si>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</si>
  <si>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</si>
  <si>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</si>
  <si>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</si>
  <si>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</si>
  <si>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</si>
  <si>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</si>
  <si>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</si>
  <si>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</si>
  <si>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</si>
  <si>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</si>
  <si>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</si>
  <si>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</si>
  <si>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</si>
  <si>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</si>
  <si>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</si>
  <si>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</si>
  <si>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</si>
  <si>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</si>
  <si>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</si>
  <si>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</si>
  <si>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</si>
  <si>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</si>
  <si>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</si>
  <si>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</si>
  <si>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</si>
  <si>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</si>
  <si>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</si>
  <si>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</si>
  <si>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</si>
  <si>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</si>
  <si>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</si>
  <si>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</si>
  <si>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</si>
  <si>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</si>
  <si>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</si>
  <si>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</si>
  <si>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</si>
  <si>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</si>
  <si>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</si>
  <si>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</si>
  <si>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</si>
  <si>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</si>
  <si>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</si>
  <si>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</si>
  <si>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</si>
  <si>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</si>
  <si>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</si>
  <si>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</si>
  <si>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</si>
  <si>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</si>
  <si>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</si>
  <si>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</si>
  <si>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</si>
  <si>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</si>
  <si>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</si>
  <si>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</si>
  <si>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</si>
  <si>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</si>
  <si>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</si>
  <si>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</si>
  <si>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</si>
  <si>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</si>
  <si>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</si>
  <si>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</si>
  <si>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</si>
  <si>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</si>
  <si>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</si>
  <si>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</si>
  <si>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</si>
  <si>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</si>
  <si>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</si>
  <si>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</si>
  <si>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</si>
  <si>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</si>
  <si>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</si>
  <si>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</si>
  <si>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</si>
  <si>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</si>
  <si>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</si>
  <si>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</si>
  <si>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</si>
  <si>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</si>
  <si>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</si>
  <si>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</si>
  <si>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</si>
  <si>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</si>
  <si>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</si>
  <si>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</si>
  <si>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</si>
  <si>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</si>
  <si>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</si>
  <si>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</si>
  <si>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</si>
  <si>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</si>
  <si>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</si>
  <si>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</si>
  <si>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</si>
  <si>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</si>
  <si>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</si>
  <si>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</si>
  <si>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</si>
  <si>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</si>
  <si>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</si>
  <si>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</si>
  <si>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</si>
  <si>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</si>
  <si>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</si>
  <si>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</si>
  <si>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</si>
  <si>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</si>
  <si>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</si>
  <si>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</si>
  <si>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</si>
  <si>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</si>
  <si>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</si>
  <si>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</si>
  <si>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</si>
  <si>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</si>
  <si>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</si>
  <si>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</si>
  <si>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</si>
  <si>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</si>
  <si>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</si>
  <si>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</si>
  <si>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</si>
  <si>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</si>
  <si>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</si>
  <si>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</si>
  <si>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</si>
  <si>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</si>
  <si>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</si>
  <si>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</si>
  <si>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</si>
  <si>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</si>
  <si>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</si>
  <si>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</si>
  <si>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</si>
  <si>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</si>
  <si>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</si>
  <si>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</si>
  <si>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</si>
  <si>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</si>
  <si>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</si>
  <si>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</si>
  <si>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</si>
  <si>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</si>
  <si>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</si>
  <si>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</si>
  <si>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</si>
  <si>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</si>
  <si>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</si>
  <si>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</si>
  <si>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</si>
  <si>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</si>
  <si>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</si>
  <si>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</si>
  <si>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</si>
  <si>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</si>
  <si>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</si>
  <si>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</si>
  <si>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</si>
  <si>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</si>
  <si>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</si>
  <si>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</si>
  <si>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</si>
  <si>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</si>
  <si>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</si>
  <si>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</si>
  <si>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</si>
  <si>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</si>
  <si>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</si>
  <si>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</si>
  <si>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</si>
  <si>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</si>
  <si>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</si>
  <si>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</si>
  <si>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</si>
  <si>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</si>
  <si>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</si>
  <si>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</si>
  <si>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</si>
  <si>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</si>
  <si>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</si>
  <si>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</si>
  <si>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</si>
  <si>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</si>
  <si>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</si>
  <si>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</si>
  <si>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</si>
  <si>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</si>
  <si>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</si>
  <si>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</si>
  <si>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</si>
  <si>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</si>
  <si>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</si>
  <si>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</si>
  <si>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</si>
  <si>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</si>
  <si>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</si>
  <si>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</si>
  <si>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</si>
  <si>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</si>
  <si>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</si>
  <si>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</si>
  <si>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</si>
  <si>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</si>
  <si>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</si>
  <si>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</si>
  <si>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</si>
  <si>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</si>
  <si>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</si>
  <si>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</si>
  <si>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</si>
  <si>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</si>
  <si>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</si>
  <si>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</si>
  <si>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</si>
  <si>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</si>
  <si>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</si>
  <si>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</si>
  <si>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</si>
  <si>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</si>
  <si>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</si>
  <si>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</si>
  <si>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</si>
  <si>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</si>
  <si>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</si>
  <si>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</si>
  <si>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</si>
  <si>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</si>
  <si>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</si>
  <si>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</si>
  <si>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</si>
  <si>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</si>
  <si>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</si>
  <si>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</si>
  <si>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</si>
  <si>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</si>
  <si>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</si>
  <si>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</si>
  <si>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</si>
  <si>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</si>
  <si>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</si>
  <si>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</si>
  <si>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</si>
  <si>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</si>
  <si>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</si>
  <si>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</si>
  <si>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</si>
  <si>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</si>
  <si>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</si>
  <si>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</si>
  <si>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</si>
  <si>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</si>
  <si>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</si>
  <si>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</si>
  <si>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</si>
  <si>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</si>
  <si>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</si>
  <si>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</si>
  <si>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</si>
  <si>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</si>
  <si>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</si>
  <si>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</si>
  <si>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</si>
  <si>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</si>
  <si>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</si>
  <si>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</si>
  <si>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</si>
  <si>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</si>
  <si>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</si>
  <si>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</si>
  <si>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</si>
  <si>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</si>
  <si>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</si>
  <si>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</si>
  <si>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</si>
  <si>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</si>
  <si>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</si>
  <si>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</si>
  <si>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</si>
  <si>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</si>
  <si>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</si>
  <si>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</si>
  <si>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</si>
  <si>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</si>
  <si>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</si>
  <si>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</si>
  <si>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</si>
  <si>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</si>
  <si>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</si>
  <si>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</si>
  <si>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</si>
  <si>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</si>
  <si>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</si>
  <si>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</si>
  <si>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</si>
  <si>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</si>
  <si>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</si>
  <si>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</si>
  <si>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</si>
  <si>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</si>
  <si>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</si>
  <si>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</si>
  <si>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</si>
  <si>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</si>
  <si>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</si>
  <si>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</si>
  <si>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</si>
  <si>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</si>
  <si>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</si>
  <si>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</si>
  <si>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</si>
  <si>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</si>
  <si>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</si>
  <si>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</si>
  <si>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</si>
  <si>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</si>
  <si>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</si>
  <si>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</si>
  <si>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</si>
  <si>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</si>
  <si>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</si>
  <si>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</si>
  <si>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</si>
  <si>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</si>
  <si>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</si>
  <si>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</si>
  <si>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</si>
  <si>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</si>
  <si>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</si>
  <si>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</si>
  <si>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</si>
  <si>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</si>
  <si>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</si>
  <si>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</si>
  <si>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</si>
  <si>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</si>
  <si>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</si>
  <si>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</si>
  <si>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</si>
  <si>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</si>
  <si>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</si>
  <si>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</si>
  <si>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</si>
  <si>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</si>
  <si>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</si>
  <si>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</si>
  <si>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</si>
  <si>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</si>
  <si>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</si>
  <si>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</si>
  <si>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</si>
  <si>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</si>
  <si>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</si>
  <si>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</si>
  <si>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</si>
  <si>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</si>
  <si>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</si>
  <si>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</si>
  <si>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</si>
  <si>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</si>
  <si>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</si>
  <si>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</si>
  <si>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</si>
  <si>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</si>
  <si>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</si>
  <si>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</si>
  <si>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</si>
  <si>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</si>
  <si>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</si>
  <si>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</si>
  <si>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</si>
  <si>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</si>
  <si>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</si>
  <si>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</si>
  <si>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</si>
  <si>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</si>
  <si>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</si>
  <si>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</si>
  <si>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</si>
  <si>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</si>
  <si>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</si>
  <si>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</si>
  <si>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</si>
  <si>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</si>
  <si>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</si>
  <si>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</si>
  <si>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</si>
  <si>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</si>
  <si>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</si>
  <si>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</si>
  <si>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</si>
  <si>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</si>
  <si>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</si>
  <si>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</si>
  <si>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</si>
  <si>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</si>
  <si>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</si>
  <si>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</si>
  <si>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</si>
  <si>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</si>
  <si>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</si>
  <si>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</si>
  <si>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</si>
  <si>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</si>
  <si>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</si>
  <si>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</si>
  <si>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</si>
  <si>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</si>
  <si>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</si>
  <si>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</si>
  <si>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</si>
  <si>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</si>
  <si>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</si>
  <si>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</si>
  <si>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</si>
  <si>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</si>
  <si>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</si>
  <si>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</si>
  <si>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</si>
  <si>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</si>
  <si>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</si>
  <si>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</si>
  <si>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</si>
  <si>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</si>
  <si>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</si>
  <si>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</si>
  <si>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</si>
  <si>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</si>
  <si>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</si>
  <si>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</si>
  <si>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</si>
  <si>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</si>
  <si>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</si>
  <si>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</si>
  <si>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</si>
  <si>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</si>
  <si>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</si>
  <si>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</si>
  <si>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</si>
  <si>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</si>
  <si>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</si>
  <si>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</si>
  <si>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</si>
  <si>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</si>
  <si>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</si>
  <si>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</si>
  <si>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</si>
  <si>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</si>
  <si>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</si>
  <si>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</si>
  <si>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</si>
  <si>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</si>
  <si>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</si>
  <si>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</si>
  <si>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</si>
  <si>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</si>
  <si>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</si>
  <si>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</si>
  <si>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</si>
  <si>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</si>
  <si>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</si>
  <si>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</si>
  <si>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</si>
  <si>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</si>
  <si>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</si>
  <si>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</si>
  <si>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</si>
  <si>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</si>
  <si>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</si>
  <si>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</si>
  <si>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</si>
  <si>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</si>
  <si>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</si>
  <si>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</si>
  <si>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</si>
  <si>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</si>
  <si>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</si>
  <si>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</si>
  <si>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</si>
  <si>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</si>
  <si>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</si>
  <si>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</si>
  <si>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</si>
  <si>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</si>
  <si>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</si>
  <si>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</si>
  <si>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</si>
  <si>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</si>
  <si>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</si>
  <si>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</si>
  <si>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</si>
  <si>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</si>
  <si>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</si>
  <si>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</si>
  <si>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</si>
  <si>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</si>
  <si>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</si>
  <si>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</si>
  <si>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</si>
  <si>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</si>
  <si>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</si>
  <si>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</si>
  <si>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</si>
  <si>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</si>
  <si>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</si>
  <si>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</si>
  <si>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</si>
  <si>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</si>
  <si>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</si>
  <si>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</si>
  <si>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</si>
  <si>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</si>
  <si>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</si>
  <si>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</si>
  <si>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</si>
  <si>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</si>
  <si>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</si>
  <si>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</si>
  <si>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</si>
  <si>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</si>
  <si>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</si>
  <si>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</si>
  <si>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</si>
  <si>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</si>
  <si>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</si>
  <si>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</si>
  <si>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</si>
  <si>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</si>
  <si>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</si>
  <si>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</si>
  <si>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</si>
  <si>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</si>
  <si>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</si>
  <si>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</si>
  <si>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</si>
  <si>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</si>
  <si>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</si>
  <si>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</si>
  <si>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</si>
  <si>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</si>
  <si>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</si>
  <si>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</si>
  <si>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</si>
  <si>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</si>
  <si>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</si>
  <si>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</si>
  <si>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</si>
  <si>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</si>
  <si>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</si>
  <si>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</si>
  <si>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</si>
  <si>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</si>
  <si>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</si>
  <si>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</si>
  <si>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</si>
  <si>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</si>
  <si>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</si>
  <si>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</si>
  <si>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</si>
  <si>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</si>
  <si>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</si>
  <si>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</si>
  <si>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</si>
  <si>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</si>
  <si>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</si>
  <si>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</si>
  <si>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</si>
  <si>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</si>
  <si>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</si>
  <si>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</si>
  <si>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</si>
  <si>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</si>
  <si>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</si>
  <si>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</si>
  <si>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</si>
  <si>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</si>
  <si>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</si>
  <si>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</si>
  <si>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</si>
  <si>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</si>
  <si>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</si>
  <si>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</si>
  <si>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</si>
  <si>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</si>
  <si>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</si>
  <si>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</si>
  <si>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</si>
  <si>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</si>
  <si>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</si>
  <si>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</si>
  <si>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</si>
  <si>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</si>
  <si>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</si>
  <si>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</si>
  <si>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</si>
  <si>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</si>
  <si>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</si>
  <si>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</si>
  <si>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</si>
  <si>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</si>
  <si>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</si>
  <si>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</si>
  <si>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</si>
  <si>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</si>
  <si>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</si>
  <si>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</si>
  <si>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</si>
  <si>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</si>
  <si>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</si>
  <si>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</si>
  <si>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</si>
  <si>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</si>
  <si>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</si>
  <si>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</si>
  <si>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</si>
  <si>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</si>
  <si>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</si>
  <si>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</si>
  <si>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</si>
  <si>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</si>
  <si>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</si>
  <si>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</si>
  <si>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</si>
  <si>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</si>
  <si>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</si>
  <si>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</si>
  <si>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</si>
  <si>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</si>
  <si>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</si>
  <si>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</si>
  <si>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</si>
  <si>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</si>
  <si>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</si>
  <si>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</si>
  <si>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</si>
  <si>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</si>
  <si>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</si>
  <si>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</si>
  <si>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</si>
  <si>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</si>
  <si>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</si>
  <si>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</si>
  <si>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</si>
  <si>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</si>
  <si>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</si>
  <si>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</si>
  <si>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</si>
  <si>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</si>
  <si>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</si>
  <si>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</si>
  <si>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</si>
  <si>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</si>
  <si>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</si>
  <si>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</si>
  <si>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</si>
  <si>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</si>
  <si>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</si>
  <si>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</si>
  <si>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</si>
  <si>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</si>
  <si>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</si>
  <si>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</si>
  <si>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</si>
  <si>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</si>
  <si>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</si>
  <si>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</si>
  <si>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</si>
  <si>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</si>
  <si>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</si>
  <si>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</si>
  <si>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</si>
  <si>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</si>
  <si>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</si>
  <si>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</si>
  <si>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</si>
  <si>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</si>
  <si>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</si>
  <si>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</si>
  <si>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</si>
  <si>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</si>
  <si>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</si>
  <si>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</si>
  <si>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</si>
  <si>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</si>
  <si>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</si>
  <si>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</si>
  <si>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</si>
  <si>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</si>
  <si>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</si>
  <si>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</si>
  <si>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</si>
  <si>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</si>
  <si>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</si>
  <si>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</si>
  <si>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</si>
  <si>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</si>
  <si>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</si>
  <si>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</si>
  <si>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</si>
  <si>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</si>
  <si>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</si>
  <si>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</si>
  <si>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</si>
  <si>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</si>
  <si>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</si>
  <si>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</si>
  <si>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</si>
  <si>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</si>
  <si>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</si>
  <si>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</si>
  <si>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</si>
  <si>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</si>
  <si>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</si>
  <si>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</si>
  <si>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</si>
  <si>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</si>
  <si>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</si>
  <si>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</si>
  <si>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</si>
  <si>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</si>
  <si>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</si>
  <si>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</si>
  <si>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</si>
  <si>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</si>
  <si>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</si>
  <si>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</si>
  <si>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</si>
  <si>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</si>
  <si>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</si>
  <si>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</si>
  <si>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</si>
  <si>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</si>
  <si>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</si>
  <si>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</si>
  <si>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</si>
  <si>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</si>
  <si>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</si>
  <si>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</si>
  <si>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</si>
  <si>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</si>
  <si>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</si>
  <si>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</si>
  <si>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</si>
  <si>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</si>
  <si>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</si>
  <si>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</si>
  <si>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</si>
  <si>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</si>
  <si>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</si>
  <si>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</si>
  <si>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</si>
  <si>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</si>
  <si>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</si>
  <si>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</si>
  <si>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</si>
  <si>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</si>
  <si>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</si>
  <si>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</si>
  <si>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</si>
  <si>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</si>
  <si>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</si>
  <si>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</si>
  <si>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</si>
  <si>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</si>
  <si>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</si>
  <si>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</si>
  <si>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</si>
  <si>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</si>
  <si>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</si>
  <si>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</si>
  <si>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</si>
  <si>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</si>
  <si>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</si>
  <si>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</si>
  <si>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</si>
  <si>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</si>
  <si>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</si>
  <si>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</si>
  <si>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</si>
  <si>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</si>
  <si>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</si>
  <si>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</si>
  <si>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</si>
  <si>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</si>
  <si>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</si>
  <si>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</si>
  <si>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</si>
  <si>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</si>
  <si>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</si>
  <si>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</si>
  <si>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</si>
  <si>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</si>
  <si>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</si>
  <si>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</si>
  <si>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</si>
  <si>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</si>
  <si>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</si>
  <si>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</si>
  <si>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</si>
  <si>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</si>
  <si>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</si>
  <si>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</si>
  <si>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</si>
  <si>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</si>
  <si>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</si>
  <si>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</si>
  <si>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</si>
  <si>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</si>
  <si>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</si>
  <si>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</si>
  <si>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</si>
  <si>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</si>
  <si>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</si>
  <si>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</si>
  <si>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</si>
  <si>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</si>
  <si>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</si>
  <si>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</si>
  <si>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</si>
  <si>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</si>
  <si>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</si>
  <si>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</si>
  <si>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</si>
  <si>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</si>
  <si>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</si>
  <si>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</si>
  <si>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</si>
  <si>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</si>
  <si>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</si>
  <si>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</si>
  <si>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</si>
  <si>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</si>
  <si>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</si>
  <si>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</si>
  <si>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</si>
  <si>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</si>
  <si>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</si>
  <si>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</si>
  <si>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</si>
  <si>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</si>
  <si>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</si>
  <si>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</si>
  <si>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</si>
  <si>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</si>
  <si>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</si>
  <si>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</si>
  <si>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</si>
  <si>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</si>
  <si>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</si>
  <si>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</si>
  <si>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</si>
  <si>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</si>
  <si>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</si>
  <si>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</si>
  <si>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</si>
  <si>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</si>
  <si>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</si>
  <si>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</si>
  <si>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</si>
  <si>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</si>
  <si>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</si>
  <si>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</si>
  <si>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</si>
  <si>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</si>
  <si>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</si>
  <si>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</si>
  <si>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</si>
  <si>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</si>
  <si>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</si>
  <si>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</si>
  <si>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</si>
  <si>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</si>
  <si>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</si>
  <si>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</si>
  <si>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</si>
  <si>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</si>
  <si>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</si>
  <si>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</si>
  <si>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</si>
  <si>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</si>
  <si>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</si>
  <si>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</si>
  <si>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</si>
  <si>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</si>
  <si>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</si>
  <si>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</si>
  <si>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</si>
  <si>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</si>
  <si>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</si>
  <si>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</si>
  <si>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</si>
  <si>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</si>
  <si>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</si>
  <si>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</si>
  <si>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</si>
  <si>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</si>
  <si>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</si>
  <si>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</si>
  <si>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</si>
  <si>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</si>
  <si>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</si>
  <si>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</si>
  <si>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</si>
  <si>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</si>
  <si>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</si>
  <si>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</si>
  <si>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</si>
  <si>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</si>
  <si>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</si>
  <si>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</si>
  <si>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</si>
  <si>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</si>
  <si>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</si>
  <si>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</si>
  <si>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</si>
  <si>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</si>
  <si>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</si>
  <si>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</si>
  <si>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</si>
  <si>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</si>
  <si>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</si>
  <si>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</si>
  <si>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</si>
  <si>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</si>
  <si>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</si>
  <si>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</si>
  <si>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</si>
  <si>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</si>
  <si>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</si>
  <si>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</si>
  <si>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</si>
  <si>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</si>
  <si>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</si>
  <si>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</si>
  <si>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</si>
  <si>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</si>
  <si>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</si>
  <si>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</si>
  <si>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</si>
  <si>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</si>
  <si>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</si>
  <si>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</si>
  <si>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</si>
  <si>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</si>
  <si>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</si>
  <si>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</si>
  <si>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</si>
  <si>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</si>
  <si>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</si>
  <si>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</si>
  <si>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</si>
  <si>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</si>
  <si>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</si>
  <si>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</si>
  <si>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</si>
  <si>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</si>
  <si>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</si>
  <si>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</si>
  <si>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</si>
  <si>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</si>
  <si>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</si>
  <si>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</si>
  <si>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</si>
  <si>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</si>
  <si>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</si>
  <si>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</si>
  <si>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</si>
  <si>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</si>
  <si>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</si>
  <si>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</si>
  <si>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</si>
  <si>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</si>
  <si>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</si>
  <si>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</si>
  <si>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</si>
  <si>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</si>
  <si>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</si>
  <si>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</si>
  <si>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</si>
  <si>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</si>
  <si>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</si>
  <si>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</si>
  <si>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</si>
  <si>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</si>
  <si>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</si>
  <si>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</si>
  <si>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</si>
  <si>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</si>
  <si>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</si>
  <si>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</si>
  <si>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</si>
  <si>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</si>
  <si>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</si>
  <si>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</si>
  <si>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</si>
  <si>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</si>
  <si>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</si>
  <si>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</si>
  <si>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</si>
  <si>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</si>
  <si>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</si>
  <si>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</si>
  <si>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</si>
  <si>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</si>
  <si>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</si>
  <si>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</si>
  <si>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</si>
  <si>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</si>
  <si>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</si>
  <si>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</si>
  <si>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</si>
  <si>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</si>
  <si>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</si>
  <si>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</si>
  <si>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</si>
  <si>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</si>
  <si>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</si>
  <si>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</si>
  <si>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</si>
  <si>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</si>
  <si>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</si>
  <si>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</si>
  <si>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</si>
  <si>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</si>
  <si>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</si>
  <si>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</si>
  <si>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</si>
  <si>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</si>
  <si>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</si>
  <si>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</si>
  <si>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</si>
  <si>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</si>
  <si>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</si>
  <si>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</si>
  <si>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</si>
  <si>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</si>
  <si>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</si>
  <si>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</si>
  <si>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</si>
  <si>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</si>
  <si>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</si>
  <si>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</si>
  <si>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</si>
  <si>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</si>
  <si>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</si>
  <si>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</si>
  <si>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</si>
  <si>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</si>
  <si>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</si>
  <si>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</si>
  <si>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</si>
  <si>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</si>
  <si>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</si>
  <si>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</si>
  <si>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</si>
  <si>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</si>
  <si>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</si>
  <si>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</si>
  <si>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</si>
  <si>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</si>
  <si>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</si>
  <si>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</si>
  <si>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</si>
  <si>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</si>
  <si>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</si>
  <si>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</si>
  <si>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</si>
  <si>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</si>
  <si>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</si>
  <si>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</si>
  <si>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</si>
  <si>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</si>
  <si>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</si>
  <si>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</si>
  <si>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</si>
  <si>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</si>
  <si>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</si>
  <si>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</si>
  <si>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</si>
  <si>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</si>
  <si>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</si>
  <si>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</si>
  <si>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</si>
  <si>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</si>
  <si>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</si>
  <si>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</si>
  <si>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</si>
  <si>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</si>
  <si>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</si>
  <si>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</si>
  <si>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</si>
  <si>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</si>
  <si>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</si>
  <si>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</si>
  <si>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</si>
  <si>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</si>
  <si>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</si>
  <si>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</si>
  <si>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</si>
  <si>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</si>
  <si>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</si>
  <si>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</si>
  <si>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</si>
  <si>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</si>
  <si>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</si>
  <si>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</si>
  <si>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</si>
  <si>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</si>
  <si>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</si>
  <si>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</si>
  <si>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</si>
  <si>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</si>
  <si>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</si>
  <si>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</si>
  <si>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</si>
  <si>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</si>
  <si>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</si>
  <si>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</si>
  <si>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</si>
  <si>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</si>
  <si>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</si>
  <si>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</si>
  <si>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</si>
  <si>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</si>
  <si>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</si>
  <si>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</si>
  <si>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</si>
  <si>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</si>
  <si>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</si>
  <si>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</si>
  <si>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</si>
  <si>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</si>
  <si>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</si>
  <si>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</si>
  <si>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</si>
  <si>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</si>
  <si>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</si>
  <si>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</si>
  <si>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</si>
  <si>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</si>
  <si>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</si>
  <si>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</si>
  <si>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</si>
  <si>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</si>
  <si>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</si>
  <si>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</si>
  <si>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</si>
  <si>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</si>
  <si>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</si>
  <si>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</si>
  <si>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</si>
  <si>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</si>
  <si>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</si>
  <si>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</si>
  <si>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</si>
  <si>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</si>
  <si>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</si>
  <si>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</si>
  <si>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</si>
  <si>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</si>
  <si>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</si>
  <si>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</si>
  <si>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</si>
  <si>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</si>
  <si>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</si>
  <si>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</si>
  <si>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</si>
  <si>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</si>
  <si>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</si>
  <si>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</si>
  <si>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</si>
  <si>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</si>
  <si>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</si>
  <si>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</si>
  <si>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</si>
  <si>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</si>
  <si>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</si>
  <si>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</si>
  <si>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</si>
  <si>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</si>
  <si>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</si>
  <si>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</si>
  <si>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</si>
  <si>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</si>
  <si>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</si>
  <si>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</si>
  <si>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</si>
  <si>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</si>
  <si>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</si>
  <si>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</si>
  <si>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</si>
  <si>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</si>
  <si>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</si>
  <si>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</si>
  <si>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</si>
  <si>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</si>
  <si>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</si>
  <si>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</si>
  <si>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</si>
  <si>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</si>
  <si>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</si>
  <si>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</si>
  <si>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</si>
  <si>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</si>
  <si>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</si>
  <si>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</si>
  <si>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</si>
  <si>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</si>
  <si>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</si>
  <si>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</si>
  <si>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</si>
  <si>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</si>
  <si>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</si>
  <si>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</si>
  <si>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</si>
  <si>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</si>
  <si>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</si>
  <si>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</si>
  <si>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</si>
  <si>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</si>
  <si>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</si>
  <si>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</si>
  <si>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</si>
  <si>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</si>
  <si>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</si>
  <si>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</si>
  <si>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</si>
  <si>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</si>
  <si>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</si>
  <si>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</si>
  <si>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</si>
  <si>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</si>
  <si>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</si>
  <si>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</si>
  <si>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</si>
  <si>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</si>
  <si>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</si>
  <si>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</si>
  <si>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</si>
  <si>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</si>
  <si>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</si>
  <si>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</si>
  <si>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</si>
  <si>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</si>
  <si>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</si>
  <si>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</si>
  <si>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</si>
  <si>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</si>
  <si>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</si>
  <si>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</si>
  <si>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</si>
  <si>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</si>
  <si>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</si>
  <si>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</si>
  <si>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</si>
  <si>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</si>
  <si>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</si>
  <si>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</si>
  <si>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</si>
  <si>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</si>
  <si>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</si>
  <si>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</si>
  <si>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</si>
  <si>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</si>
  <si>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</si>
  <si>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</si>
  <si>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</si>
  <si>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</si>
  <si>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</si>
  <si>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</si>
  <si>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</si>
  <si>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</si>
  <si>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</si>
  <si>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</si>
  <si>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</si>
  <si>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</si>
  <si>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</si>
  <si>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</si>
  <si>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</si>
  <si>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</si>
  <si>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</si>
  <si>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</si>
  <si>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</si>
  <si>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</si>
  <si>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</si>
  <si>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</si>
  <si>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</si>
  <si>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</si>
  <si>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</si>
  <si>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</si>
  <si>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</si>
  <si>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</si>
  <si>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</si>
  <si>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</si>
  <si>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</si>
  <si>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</si>
  <si>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</si>
  <si>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</si>
  <si>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</si>
  <si>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</si>
  <si>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</si>
  <si>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</si>
  <si>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</si>
  <si>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</si>
  <si>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</si>
  <si>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</si>
  <si>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</si>
  <si>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</si>
  <si>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</si>
  <si>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</si>
  <si>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</si>
  <si>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</si>
  <si>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</si>
  <si>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</si>
  <si>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</si>
  <si>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</si>
  <si>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</si>
  <si>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</si>
  <si>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</si>
  <si>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</si>
  <si>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</si>
  <si>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</si>
  <si>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</si>
  <si>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</si>
  <si>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</si>
  <si>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</si>
  <si>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</si>
  <si>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</si>
  <si>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</si>
  <si>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</si>
  <si>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</si>
  <si>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</si>
  <si>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</si>
  <si>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</si>
  <si>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</si>
  <si>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</si>
  <si>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</si>
  <si>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</si>
  <si>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</si>
  <si>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</si>
  <si>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</si>
  <si>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</si>
  <si>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</si>
  <si>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</si>
  <si>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</si>
  <si>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</si>
  <si>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</si>
  <si>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</si>
  <si>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</si>
  <si>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</si>
  <si>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</si>
  <si>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</si>
  <si>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</si>
  <si>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</si>
  <si>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</si>
  <si>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</si>
  <si>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</si>
  <si>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</si>
  <si>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</si>
  <si>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</si>
  <si>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</si>
  <si>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</si>
  <si>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</si>
  <si>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</si>
  <si>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</si>
  <si>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</si>
  <si>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</si>
  <si>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</si>
  <si>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</si>
  <si>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</si>
  <si>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</si>
  <si>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</si>
  <si>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</si>
  <si>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</si>
  <si>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</si>
  <si>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</si>
  <si>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</si>
  <si>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</si>
  <si>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</si>
  <si>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</si>
  <si>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</si>
  <si>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</si>
  <si>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</si>
  <si>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</si>
  <si>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</si>
  <si>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</si>
  <si>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</si>
  <si>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</si>
  <si>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</si>
  <si>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</si>
  <si>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</si>
  <si>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</si>
  <si>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</si>
  <si>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</si>
  <si>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</si>
  <si>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</si>
  <si>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</si>
  <si>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</si>
  <si>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</si>
  <si>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</si>
  <si>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</si>
  <si>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</si>
  <si>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</si>
  <si>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</si>
  <si>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</si>
  <si>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</si>
  <si>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</si>
  <si>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</si>
  <si>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</si>
  <si>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</si>
  <si>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</si>
  <si>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</si>
  <si>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</si>
  <si>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</si>
  <si>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</si>
  <si>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</si>
  <si>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</si>
  <si>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</si>
  <si>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</si>
  <si>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</si>
  <si>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</si>
  <si>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</si>
  <si>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</si>
  <si>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</si>
  <si>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</si>
  <si>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</si>
  <si>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</si>
  <si>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</si>
  <si>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</si>
  <si>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</si>
  <si>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</si>
  <si>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</si>
  <si>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</si>
  <si>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</si>
  <si>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</si>
  <si>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</si>
  <si>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</si>
  <si>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</si>
  <si>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</si>
  <si>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</si>
  <si>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</si>
  <si>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</si>
  <si>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</si>
  <si>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</si>
  <si>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</si>
  <si>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</si>
  <si>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</si>
  <si>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</si>
  <si>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</si>
  <si>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</si>
  <si>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</si>
  <si>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</si>
  <si>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</si>
  <si>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</si>
  <si>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</si>
  <si>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</si>
  <si>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</si>
  <si>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</si>
  <si>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</si>
  <si>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</si>
  <si>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</si>
  <si>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</si>
  <si>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</si>
  <si>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</si>
  <si>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</si>
  <si>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</si>
  <si>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</si>
  <si>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</si>
  <si>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</si>
  <si>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</si>
  <si>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</si>
  <si>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</si>
  <si>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</si>
  <si>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</si>
  <si>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</si>
  <si>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</si>
  <si>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</si>
  <si>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</si>
  <si>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</si>
  <si>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</si>
  <si>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</si>
  <si>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</si>
  <si>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</si>
  <si>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</si>
  <si>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</si>
  <si>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</si>
  <si>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</si>
  <si>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</si>
  <si>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</si>
  <si>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</si>
  <si>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</si>
  <si>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</si>
  <si>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</si>
  <si>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</si>
  <si>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</si>
  <si>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</si>
  <si>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</si>
  <si>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</si>
  <si>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</si>
  <si>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</si>
  <si>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</si>
  <si>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</si>
  <si>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</si>
  <si>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</si>
  <si>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</si>
  <si>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</si>
  <si>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</si>
  <si>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</si>
  <si>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</si>
  <si>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</si>
  <si>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</si>
  <si>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</si>
  <si>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</si>
  <si>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</si>
  <si>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</si>
  <si>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</si>
  <si>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</si>
  <si>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</si>
  <si>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</si>
  <si>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</si>
  <si>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</si>
  <si>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</si>
  <si>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</si>
  <si>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</si>
  <si>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</si>
  <si>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</si>
  <si>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</si>
  <si>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</si>
  <si>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</si>
  <si>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</si>
  <si>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</si>
  <si>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</si>
  <si>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</si>
  <si>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</si>
  <si>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</si>
  <si>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</si>
  <si>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</si>
  <si>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</si>
  <si>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</si>
  <si>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</si>
  <si>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</si>
  <si>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</si>
  <si>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</si>
  <si>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</si>
  <si>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</si>
  <si>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</si>
  <si>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</si>
  <si>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</si>
  <si>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</si>
  <si>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</si>
  <si>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</si>
  <si>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</si>
  <si>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</si>
  <si>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</si>
  <si>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</si>
  <si>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</si>
  <si>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</si>
  <si>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</si>
  <si>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</si>
  <si>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</si>
  <si>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</si>
  <si>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</si>
  <si>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</si>
  <si>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</si>
  <si>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</si>
  <si>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</si>
  <si>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</si>
  <si>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</si>
  <si>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</si>
  <si>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</si>
  <si>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</si>
  <si>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</si>
  <si>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</si>
  <si>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</si>
  <si>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</si>
  <si>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</si>
  <si>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</si>
  <si>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</si>
  <si>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</si>
  <si>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</si>
  <si>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</si>
  <si>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</si>
  <si>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</si>
  <si>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</si>
  <si>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</si>
  <si>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</si>
  <si>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</si>
  <si>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</si>
  <si>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</si>
  <si>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</si>
  <si>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</si>
  <si>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</si>
  <si>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</si>
  <si>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</si>
  <si>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</si>
  <si>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</si>
  <si>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</si>
  <si>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</si>
  <si>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</si>
  <si>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</si>
  <si>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</si>
  <si>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</si>
  <si>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</si>
  <si>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</si>
  <si>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</si>
  <si>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</si>
  <si>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</si>
  <si>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</si>
  <si>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</si>
  <si>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</si>
  <si>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</si>
  <si>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</si>
  <si>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</si>
  <si>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</si>
  <si>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</si>
  <si>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</si>
  <si>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</si>
  <si>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</si>
  <si>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</si>
  <si>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</si>
  <si>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</si>
  <si>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</si>
  <si>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</si>
  <si>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</si>
  <si>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</si>
  <si>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</si>
  <si>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</si>
  <si>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</si>
  <si>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</si>
  <si>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</si>
  <si>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</si>
  <si>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</si>
  <si>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</si>
  <si>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</si>
  <si>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</si>
  <si>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</si>
  <si>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</si>
  <si>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</si>
  <si>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</si>
  <si>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</si>
  <si>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</si>
  <si>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</si>
  <si>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</si>
  <si>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</si>
  <si>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</si>
  <si>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</si>
  <si>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</si>
  <si>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</si>
  <si>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</si>
  <si>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</si>
  <si>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</si>
  <si>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</si>
  <si>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</si>
  <si>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</si>
  <si>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</si>
  <si>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</si>
  <si>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</si>
  <si>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</si>
  <si>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</si>
  <si>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</si>
  <si>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</si>
  <si>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</si>
  <si>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</si>
  <si>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</si>
  <si>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</si>
  <si>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</si>
  <si>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</si>
  <si>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</si>
  <si>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</si>
  <si>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</si>
  <si>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</si>
  <si>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</si>
  <si>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</si>
  <si>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</si>
  <si>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</si>
  <si>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</si>
  <si>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</si>
  <si>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</si>
  <si>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</si>
  <si>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</si>
  <si>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</si>
  <si>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</si>
  <si>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</si>
  <si>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</si>
  <si>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</si>
  <si>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</si>
  <si>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</si>
  <si>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</si>
  <si>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</si>
  <si>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</si>
  <si>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</si>
  <si>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</si>
  <si>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</si>
  <si>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</si>
  <si>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</si>
  <si>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</si>
  <si>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</si>
  <si>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</si>
  <si>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</si>
  <si>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</si>
  <si>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</si>
  <si>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</si>
  <si>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</si>
  <si>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</si>
  <si>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</si>
  <si>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</si>
  <si>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</si>
  <si>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</si>
  <si>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</si>
  <si>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</si>
  <si>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</si>
  <si>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</si>
  <si>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</si>
  <si>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</si>
  <si>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</si>
  <si>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</si>
  <si>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</si>
  <si>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</si>
  <si>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</si>
  <si>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</si>
  <si>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</si>
  <si>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</si>
  <si>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</si>
  <si>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</si>
  <si>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</si>
  <si>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</si>
  <si>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</si>
  <si>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</si>
  <si>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</si>
  <si>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</si>
  <si>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</si>
  <si>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</si>
  <si>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</si>
  <si>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</si>
  <si>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</si>
  <si>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</si>
  <si>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</si>
  <si>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</si>
  <si>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</si>
  <si>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</si>
  <si>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</si>
  <si>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</si>
  <si>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</si>
  <si>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</si>
  <si>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</si>
  <si>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</si>
  <si>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</si>
  <si>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</si>
  <si>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</si>
  <si>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</si>
  <si>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</si>
  <si>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</si>
  <si>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</si>
  <si>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</si>
  <si>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</si>
  <si>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</si>
  <si>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</si>
  <si>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</si>
  <si>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</si>
  <si>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</si>
  <si>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</si>
  <si>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</si>
  <si>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</si>
  <si>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</si>
  <si>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</si>
  <si>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</si>
  <si>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</si>
  <si>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</si>
  <si>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</si>
  <si>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</si>
  <si>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</si>
  <si>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</si>
  <si>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</si>
  <si>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</si>
  <si>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</si>
  <si>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</si>
  <si>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</si>
  <si>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</si>
  <si>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</si>
  <si>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</si>
  <si>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</si>
  <si>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</si>
  <si>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</si>
  <si>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</si>
  <si>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</si>
  <si>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</si>
  <si>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</si>
  <si>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</si>
  <si>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</si>
  <si>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</si>
  <si>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</si>
  <si>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</si>
  <si>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</si>
  <si>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</si>
  <si>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</si>
  <si>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</si>
  <si>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</si>
  <si>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</si>
  <si>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</si>
  <si>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</si>
  <si>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</si>
  <si>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</si>
  <si>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</si>
  <si>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</si>
  <si>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</si>
  <si>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</si>
  <si>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</si>
  <si>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</si>
  <si>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</si>
  <si>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</si>
  <si>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</si>
  <si>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</si>
  <si>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</si>
  <si>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</si>
  <si>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</si>
  <si>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</si>
  <si>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</si>
  <si>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</si>
  <si>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</si>
  <si>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</si>
  <si>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</si>
  <si>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</si>
  <si>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</si>
  <si>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</si>
  <si>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</si>
  <si>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</si>
  <si>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</si>
  <si>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</si>
  <si>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</si>
  <si>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</si>
  <si>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</si>
  <si>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</si>
  <si>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</si>
  <si>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</si>
  <si>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</si>
  <si>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</si>
  <si>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</si>
  <si>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</si>
  <si>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</si>
  <si>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</si>
  <si>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</si>
  <si>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</si>
  <si>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</si>
  <si>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</si>
  <si>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</si>
  <si>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</si>
  <si>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</si>
  <si>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</si>
  <si>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</si>
  <si>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</si>
  <si>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</si>
  <si>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</si>
  <si>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</si>
  <si>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</si>
  <si>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</si>
  <si>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</si>
  <si>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</si>
  <si>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</si>
  <si>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</si>
  <si>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</si>
  <si>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</si>
  <si>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</si>
  <si>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</si>
  <si>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</si>
  <si>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</si>
  <si>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</si>
  <si>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</si>
  <si>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</si>
  <si>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</si>
  <si>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</si>
  <si>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</si>
  <si>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</si>
  <si>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</si>
  <si>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</si>
  <si>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</si>
  <si>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</si>
  <si>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</si>
  <si>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</si>
  <si>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</si>
  <si>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</si>
  <si>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</si>
  <si>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</si>
  <si>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</si>
  <si>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</si>
  <si>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</si>
  <si>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</si>
  <si>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</si>
  <si>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</si>
  <si>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</si>
  <si>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</si>
  <si>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</si>
  <si>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</si>
  <si>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</si>
  <si>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</si>
  <si>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</si>
  <si>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</si>
  <si>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</si>
  <si>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</si>
  <si>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</si>
  <si>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</si>
  <si>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</si>
  <si>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</si>
  <si>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</si>
  <si>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</si>
  <si>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</si>
  <si>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</si>
  <si>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</si>
  <si>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</si>
  <si>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</si>
  <si>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</si>
  <si>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</si>
  <si>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</si>
  <si>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</si>
  <si>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</si>
  <si>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</si>
  <si>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</si>
  <si>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</si>
  <si>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</si>
  <si>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</si>
  <si>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</si>
  <si>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</si>
  <si>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</si>
  <si>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</si>
  <si>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</si>
  <si>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</si>
  <si>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</si>
  <si>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</si>
  <si>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</si>
  <si>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</si>
  <si>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</si>
  <si>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</si>
  <si>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</si>
  <si>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</si>
  <si>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</si>
  <si>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</si>
  <si>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</si>
  <si>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</si>
  <si>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</si>
  <si>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</si>
  <si>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</si>
  <si>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</si>
  <si>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</si>
  <si>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</si>
  <si>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</si>
  <si>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</si>
  <si>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</si>
  <si>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</si>
  <si>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</si>
  <si>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</si>
  <si>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</si>
  <si>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</si>
  <si>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</si>
  <si>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</si>
  <si>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</si>
  <si>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</si>
  <si>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</si>
  <si>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</si>
  <si>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</si>
  <si>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</si>
  <si>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</si>
  <si>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</si>
  <si>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</si>
  <si>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</si>
  <si>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</si>
  <si>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</si>
  <si>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</si>
  <si>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</si>
  <si>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</si>
  <si>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</si>
  <si>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</si>
  <si>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</si>
  <si>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</si>
  <si>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</si>
  <si>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</si>
  <si>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</si>
  <si>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</si>
  <si>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</si>
  <si>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</si>
  <si>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</si>
  <si>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</si>
  <si>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</si>
  <si>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</si>
  <si>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</si>
  <si>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</si>
  <si>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</si>
  <si>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</si>
  <si>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</si>
  <si>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</si>
  <si>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</si>
  <si>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</si>
  <si>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</si>
  <si>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</si>
  <si>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</si>
  <si>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</si>
  <si>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</si>
  <si>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</si>
  <si>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</si>
  <si>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</si>
  <si>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</si>
  <si>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</si>
  <si>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</si>
  <si>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</si>
  <si>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</si>
  <si>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</si>
  <si>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</si>
  <si>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</si>
  <si>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</si>
  <si>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</si>
  <si>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</si>
  <si>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</si>
  <si>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</si>
  <si>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</si>
  <si>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</si>
  <si>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</si>
  <si>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</si>
  <si>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</si>
  <si>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</si>
  <si>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</si>
  <si>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</si>
  <si>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</si>
  <si>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</si>
  <si>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</si>
  <si>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</si>
  <si>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</si>
  <si>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</si>
  <si>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</si>
  <si>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</si>
  <si>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</si>
  <si>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</si>
  <si>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</si>
  <si>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</si>
  <si>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</si>
  <si>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</si>
  <si>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</si>
  <si>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</si>
  <si>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</si>
  <si>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</si>
  <si>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</si>
  <si>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</si>
  <si>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</si>
  <si>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</si>
  <si>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</si>
  <si>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</si>
  <si>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</si>
  <si>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</si>
  <si>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</si>
  <si>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</si>
  <si>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</si>
  <si>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</si>
  <si>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</si>
  <si>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</si>
  <si>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</si>
  <si>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</si>
  <si>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</si>
  <si>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</si>
  <si>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</si>
  <si>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</si>
  <si>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</si>
  <si>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</si>
  <si>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</si>
  <si>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</si>
  <si>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</si>
  <si>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</si>
  <si>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</si>
  <si>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</si>
  <si>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</si>
  <si>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</si>
  <si>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</si>
  <si>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</si>
  <si>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</si>
  <si>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</si>
  <si>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</si>
  <si>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</si>
  <si>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</si>
  <si>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</si>
  <si>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</si>
  <si>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</si>
  <si>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</si>
  <si>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</si>
  <si>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</si>
  <si>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</si>
  <si>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</si>
  <si>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</si>
  <si>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</si>
  <si>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</si>
  <si>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</si>
  <si>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</si>
  <si>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</si>
  <si>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</si>
  <si>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</si>
  <si>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</si>
  <si>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</si>
  <si>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</si>
  <si>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</si>
  <si>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</si>
  <si>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</si>
  <si>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</si>
  <si>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</si>
  <si>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</si>
  <si>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</si>
  <si>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</si>
  <si>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</si>
  <si>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</si>
  <si>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</si>
  <si>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</si>
  <si>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</si>
  <si>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</si>
  <si>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</si>
  <si>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</si>
  <si>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</si>
  <si>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</si>
  <si>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</si>
  <si>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</si>
  <si>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</si>
  <si>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</si>
  <si>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</si>
  <si>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</si>
  <si>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</si>
  <si>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</si>
  <si>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</si>
  <si>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</si>
  <si>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</si>
  <si>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</si>
  <si>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</si>
  <si>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</si>
  <si>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</si>
  <si>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</si>
  <si>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</si>
  <si>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</si>
  <si>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</si>
  <si>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</si>
  <si>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</si>
  <si>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</si>
  <si>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</si>
  <si>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</si>
  <si>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</si>
  <si>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</si>
  <si>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</si>
  <si>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</si>
  <si>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</si>
  <si>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</si>
  <si>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</si>
  <si>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</si>
  <si>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</si>
  <si>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</si>
  <si>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</si>
  <si>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</si>
  <si>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</si>
  <si>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</si>
  <si>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</si>
  <si>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</si>
  <si>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</si>
  <si>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</si>
  <si>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</si>
  <si>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</si>
  <si>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</si>
  <si>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</si>
  <si>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</si>
  <si>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</si>
  <si>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</si>
  <si>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</si>
  <si>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</si>
  <si>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</si>
  <si>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</si>
  <si>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</si>
  <si>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</si>
  <si>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</si>
  <si>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</si>
  <si>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</si>
  <si>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</si>
  <si>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</si>
  <si>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</si>
  <si>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</si>
  <si>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</si>
  <si>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</si>
  <si>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</si>
  <si>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</si>
  <si>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</si>
  <si>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</si>
  <si>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</si>
  <si>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</si>
  <si>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</si>
  <si>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</si>
  <si>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</si>
  <si>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</si>
  <si>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</si>
  <si>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</si>
  <si>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</si>
  <si>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</si>
  <si>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</si>
  <si>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</si>
  <si>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</si>
  <si>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</si>
  <si>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</si>
  <si>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</si>
  <si>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</si>
  <si>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</si>
  <si>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</si>
  <si>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</si>
  <si>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</si>
  <si>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</si>
  <si>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</si>
  <si>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</si>
  <si>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</si>
  <si>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</si>
  <si>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</si>
  <si>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</si>
  <si>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</si>
  <si>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</si>
  <si>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</si>
  <si>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</si>
  <si>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</si>
  <si>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</si>
  <si>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</si>
  <si>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</si>
  <si>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</si>
  <si>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</si>
  <si>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</si>
  <si>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</si>
  <si>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</si>
  <si>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</si>
  <si>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</si>
  <si>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</si>
  <si>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</si>
  <si>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</si>
  <si>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</si>
  <si>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</si>
  <si>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</si>
  <si>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</si>
  <si>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</si>
  <si>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</si>
  <si>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</si>
  <si>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</si>
  <si>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</si>
  <si>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</si>
  <si>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</si>
  <si>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</si>
  <si>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</si>
  <si>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</si>
  <si>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</si>
  <si>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</si>
  <si>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</si>
  <si>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</si>
  <si>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</si>
  <si>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</si>
  <si>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</si>
  <si>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</si>
  <si>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</si>
  <si>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</si>
  <si>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</si>
  <si>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</si>
  <si>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</si>
  <si>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</si>
  <si>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</si>
  <si>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</si>
  <si>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</si>
  <si>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</si>
  <si>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</si>
  <si>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</si>
  <si>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</si>
  <si>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</si>
  <si>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</si>
  <si>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</si>
  <si>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</si>
  <si>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</si>
  <si>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</si>
  <si>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</si>
  <si>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</si>
  <si>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</si>
  <si>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</si>
  <si>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</si>
  <si>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</si>
  <si>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</si>
  <si>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</si>
  <si>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</si>
  <si>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</si>
  <si>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</si>
  <si>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</si>
  <si>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</si>
  <si>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</si>
  <si>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</si>
  <si>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</si>
  <si>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</si>
  <si>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</si>
  <si>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</si>
  <si>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</si>
  <si>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</si>
  <si>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</si>
  <si>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</si>
  <si>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</si>
  <si>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</si>
  <si>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</si>
  <si>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</si>
  <si>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</si>
  <si>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</si>
  <si>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</si>
  <si>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</si>
  <si>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</si>
  <si>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</si>
  <si>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</si>
  <si>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</si>
  <si>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</si>
  <si>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</si>
  <si>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</si>
  <si>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</si>
  <si>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</si>
  <si>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</si>
  <si>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</si>
  <si>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</si>
  <si>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</si>
  <si>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</si>
  <si>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</si>
  <si>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</si>
  <si>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</si>
  <si>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</si>
  <si>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</si>
  <si>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</si>
  <si>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</si>
  <si>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</si>
  <si>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</si>
  <si>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</si>
  <si>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</si>
  <si>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</si>
  <si>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</si>
  <si>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</si>
  <si>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</si>
  <si>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</si>
  <si>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</si>
  <si>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</si>
  <si>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</si>
  <si>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</si>
  <si>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</si>
  <si>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</si>
  <si>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</si>
  <si>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</si>
  <si>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</si>
  <si>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</si>
  <si>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</si>
  <si>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</si>
  <si>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</si>
  <si>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</si>
  <si>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</si>
  <si>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</si>
  <si>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</si>
  <si>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</si>
  <si>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</si>
  <si>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</si>
  <si>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</si>
  <si>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</si>
  <si>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</si>
  <si>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</si>
  <si>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</si>
  <si>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</si>
  <si>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</si>
  <si>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</si>
  <si>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</si>
  <si>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</si>
  <si>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</si>
  <si>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</si>
  <si>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</si>
  <si>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</si>
  <si>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</si>
  <si>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</si>
  <si>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</si>
  <si>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</si>
  <si>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</si>
  <si>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</si>
  <si>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</si>
  <si>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</si>
  <si>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</si>
  <si>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</si>
  <si>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</si>
  <si>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</si>
  <si>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</si>
  <si>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</si>
  <si>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</si>
  <si>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</si>
  <si>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</si>
  <si>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</si>
  <si>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</si>
  <si>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</si>
  <si>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</si>
  <si>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</si>
  <si>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</si>
  <si>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</si>
  <si>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</si>
  <si>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</si>
  <si>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</si>
  <si>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</si>
  <si>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</si>
  <si>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</si>
  <si>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</si>
  <si>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</si>
  <si>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</si>
  <si>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</si>
  <si>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</si>
  <si>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</si>
  <si>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</si>
  <si>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</si>
  <si>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</si>
  <si>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</si>
  <si>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</si>
  <si>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</si>
  <si>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</si>
  <si>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</si>
  <si>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</si>
  <si>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</si>
  <si>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</si>
  <si>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</si>
  <si>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</si>
  <si>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</si>
  <si>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</si>
  <si>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</si>
  <si>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</si>
  <si>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</si>
  <si>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</si>
  <si>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</si>
  <si>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</si>
  <si>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</si>
  <si>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</si>
  <si>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</si>
  <si>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</si>
  <si>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</si>
  <si>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</si>
  <si>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</si>
  <si>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</si>
  <si>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</si>
  <si>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</si>
  <si>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</si>
  <si>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</si>
  <si>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</si>
  <si>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</si>
  <si>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</si>
  <si>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</si>
  <si>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</si>
  <si>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</si>
  <si>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</si>
  <si>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</si>
  <si>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</si>
  <si>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</si>
  <si>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</si>
  <si>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</si>
  <si>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</si>
  <si>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</si>
  <si>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</si>
  <si>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</si>
  <si>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</si>
  <si>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</si>
  <si>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</si>
  <si>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</si>
  <si>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</si>
  <si>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</si>
  <si>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</si>
  <si>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</si>
  <si>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</si>
  <si>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</si>
  <si>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</si>
  <si>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</si>
  <si>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</si>
  <si>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</si>
  <si>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</si>
  <si>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</si>
  <si>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</si>
  <si>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</si>
  <si>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</si>
  <si>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</si>
  <si>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</si>
  <si>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</si>
  <si>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</si>
  <si>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</si>
  <si>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</si>
  <si>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</si>
  <si>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</si>
  <si>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</si>
  <si>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</si>
  <si>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</si>
  <si>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</si>
  <si>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</si>
  <si>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</si>
  <si>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</si>
  <si>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</si>
  <si>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</si>
  <si>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</si>
  <si>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</si>
  <si>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</si>
  <si>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</si>
  <si>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</si>
  <si>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</si>
  <si>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</si>
  <si>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</si>
  <si>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</si>
  <si>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</si>
  <si>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</si>
  <si>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</si>
  <si>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</si>
  <si>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</si>
  <si>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</si>
  <si>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</si>
  <si>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</si>
  <si>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</si>
  <si>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</si>
  <si>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</si>
  <si>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</si>
  <si>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</si>
  <si>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</si>
  <si>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</si>
  <si>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</si>
  <si>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</si>
  <si>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</si>
  <si>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</si>
  <si>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</si>
  <si>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</si>
  <si>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</si>
  <si>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</si>
  <si>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</si>
  <si>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</si>
  <si>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</si>
  <si>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</si>
  <si>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</si>
  <si>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</si>
  <si>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</si>
  <si>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</si>
  <si>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</si>
  <si>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</si>
  <si>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</si>
  <si>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</si>
  <si>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</si>
  <si>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</si>
  <si>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</si>
  <si>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</si>
  <si>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</si>
  <si>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</si>
  <si>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</si>
  <si>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</si>
  <si>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</si>
  <si>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</si>
  <si>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</si>
  <si>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</si>
  <si>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</si>
  <si>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</si>
  <si>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</si>
  <si>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</si>
  <si>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</si>
  <si>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</si>
  <si>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</si>
  <si>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</si>
  <si>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</si>
  <si>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</si>
  <si>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</si>
  <si>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</si>
  <si>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</si>
  <si>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</si>
  <si>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</si>
  <si>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</si>
  <si>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</si>
  <si>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</si>
  <si>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</si>
  <si>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</si>
  <si>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</si>
  <si>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</si>
  <si>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</si>
  <si>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</si>
  <si>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</si>
  <si>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</si>
  <si>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</si>
  <si>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</si>
  <si>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</si>
  <si>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</si>
  <si>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</si>
  <si>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</si>
  <si>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</si>
  <si>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</si>
  <si>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</si>
  <si>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</si>
  <si>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</si>
  <si>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</si>
  <si>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</si>
  <si>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</si>
  <si>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</si>
  <si>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</si>
  <si>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</si>
  <si>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</si>
  <si>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</si>
  <si>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</si>
  <si>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</si>
  <si>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</si>
  <si>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</si>
  <si>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</si>
  <si>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</si>
  <si>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</si>
  <si>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</si>
  <si>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</si>
  <si>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</si>
  <si>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</si>
  <si>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</si>
  <si>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</si>
  <si>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</si>
  <si>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</si>
  <si>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</si>
  <si>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</si>
  <si>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</si>
  <si>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</si>
  <si>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</si>
  <si>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</si>
  <si>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</si>
  <si>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</si>
  <si>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</si>
  <si>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</si>
  <si>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</si>
  <si>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</si>
  <si>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</si>
  <si>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</si>
  <si>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</si>
  <si>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</si>
  <si>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</si>
  <si>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</si>
  <si>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</si>
  <si>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</si>
  <si>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</si>
  <si>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</si>
  <si>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</si>
  <si>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</si>
  <si>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</si>
  <si>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</si>
  <si>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</si>
  <si>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</si>
  <si>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</si>
  <si>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</si>
  <si>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</si>
  <si>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</si>
  <si>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</si>
  <si>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</si>
  <si>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</si>
  <si>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</si>
  <si>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</si>
  <si>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</si>
  <si>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</si>
  <si>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</si>
  <si>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</si>
  <si>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</si>
  <si>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</si>
  <si>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</si>
  <si>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</si>
  <si>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</si>
  <si>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</si>
  <si>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</si>
  <si>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</si>
  <si>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</si>
  <si>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</si>
  <si>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</si>
  <si>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</si>
  <si>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</si>
  <si>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</si>
  <si>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</si>
  <si>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</si>
  <si>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</si>
  <si>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</si>
  <si>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</si>
  <si>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</si>
  <si>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</si>
  <si>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</si>
  <si>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</si>
  <si>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</si>
  <si>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</si>
  <si>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</si>
  <si>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</si>
  <si>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</si>
  <si>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</si>
  <si>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</si>
  <si>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</si>
  <si>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</si>
  <si>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</si>
  <si>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</si>
  <si>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</si>
  <si>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</si>
  <si>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</si>
  <si>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</si>
  <si>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</si>
  <si>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</si>
  <si>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</si>
  <si>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</si>
  <si>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</si>
  <si>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</si>
  <si>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</si>
  <si>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</si>
  <si>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</si>
  <si>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</si>
  <si>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</si>
  <si>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</si>
  <si>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</si>
  <si>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</si>
  <si>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</si>
  <si>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</si>
  <si>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</si>
  <si>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</si>
  <si>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</si>
  <si>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</si>
  <si>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</si>
  <si>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</si>
  <si>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</si>
  <si>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</si>
  <si>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</si>
  <si>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</si>
  <si>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</si>
  <si>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</si>
  <si>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</si>
  <si>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</si>
  <si>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</si>
  <si>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</si>
  <si>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</si>
  <si>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</si>
  <si>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</si>
  <si>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</si>
  <si>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</si>
  <si>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</si>
  <si>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</si>
  <si>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</si>
  <si>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</si>
  <si>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</si>
  <si>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</si>
  <si>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</si>
  <si>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</si>
  <si>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</si>
  <si>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</si>
  <si>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</si>
  <si>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</si>
  <si>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</si>
  <si>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</si>
  <si>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</si>
  <si>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</si>
  <si>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</si>
  <si>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</si>
  <si>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</si>
  <si>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</si>
  <si>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</si>
  <si>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</si>
  <si>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</si>
  <si>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</si>
  <si>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</si>
  <si>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</si>
  <si>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</si>
  <si>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</si>
  <si>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</si>
  <si>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</si>
  <si>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</si>
  <si>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</si>
  <si>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</si>
  <si>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</si>
  <si>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</si>
  <si>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</si>
  <si>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</si>
  <si>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</si>
  <si>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</si>
  <si>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</si>
  <si>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</si>
  <si>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</si>
  <si>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</si>
  <si>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</si>
  <si>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</si>
  <si>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</si>
  <si>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</si>
  <si>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</si>
  <si>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</si>
  <si>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</si>
  <si>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</si>
  <si>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</si>
  <si>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</si>
  <si>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</si>
  <si>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</si>
  <si>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</si>
  <si>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</si>
  <si>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</si>
  <si>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</si>
  <si>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</si>
  <si>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</si>
  <si>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</si>
  <si>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</si>
  <si>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</si>
  <si>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</si>
  <si>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</si>
  <si>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</si>
  <si>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</si>
  <si>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</si>
  <si>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</si>
  <si>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</si>
  <si>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</si>
  <si>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</si>
  <si>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</si>
  <si>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</si>
  <si>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</si>
  <si>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</si>
  <si>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</si>
  <si>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</si>
  <si>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</si>
  <si>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</si>
  <si>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</si>
  <si>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</si>
  <si>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</si>
  <si>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</si>
  <si>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</si>
  <si>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</si>
  <si>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</si>
  <si>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</si>
  <si>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</si>
  <si>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</si>
  <si>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</si>
  <si>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</si>
  <si>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</si>
  <si>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</si>
  <si>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</si>
  <si>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</si>
  <si>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</si>
  <si>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</si>
  <si>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</si>
  <si>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</si>
  <si>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</si>
  <si>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</si>
  <si>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</si>
  <si>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</si>
  <si>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</si>
  <si>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</si>
  <si>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</si>
  <si>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</si>
  <si>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</si>
  <si>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</si>
  <si>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</si>
  <si>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</si>
  <si>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</si>
  <si>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</si>
  <si>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</si>
  <si>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</si>
  <si>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</si>
  <si>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</si>
  <si>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</si>
  <si>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</si>
  <si>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</si>
  <si>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</si>
  <si>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</si>
  <si>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</si>
  <si>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</si>
  <si>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</si>
  <si>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</si>
  <si>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</si>
  <si>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</si>
  <si>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</si>
  <si>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</si>
  <si>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</si>
  <si>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</si>
  <si>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</si>
  <si>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</si>
  <si>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</si>
  <si>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</si>
  <si>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</si>
  <si>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</si>
  <si>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</si>
  <si>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</si>
  <si>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</si>
  <si>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</si>
  <si>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</si>
  <si>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</si>
  <si>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</si>
  <si>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</si>
  <si>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</si>
  <si>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</si>
  <si>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</si>
  <si>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</si>
  <si>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</si>
  <si>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</si>
  <si>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</si>
  <si>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</si>
  <si>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</si>
  <si>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</si>
  <si>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</si>
  <si>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</si>
  <si>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</si>
  <si>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</si>
  <si>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</si>
  <si>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</si>
  <si>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</si>
  <si>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</si>
  <si>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</si>
  <si>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</si>
  <si>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</si>
  <si>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</si>
  <si>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</si>
  <si>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</si>
  <si>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</si>
  <si>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</si>
  <si>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</si>
  <si>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</si>
  <si>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</si>
  <si>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</si>
  <si>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</si>
  <si>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</si>
  <si>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</si>
  <si>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</si>
  <si>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</si>
  <si>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</si>
  <si>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</si>
  <si>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</si>
  <si>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</si>
  <si>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</si>
  <si>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</si>
  <si>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</si>
  <si>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</si>
  <si>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</si>
  <si>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</si>
  <si>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</si>
  <si>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</si>
  <si>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</si>
  <si>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</si>
  <si>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</si>
  <si>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</si>
  <si>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</si>
  <si>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</si>
  <si>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</si>
  <si>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</si>
  <si>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</si>
  <si>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</si>
  <si>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</si>
  <si>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</si>
  <si>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</si>
  <si>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</si>
  <si>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</si>
  <si>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</si>
  <si>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</si>
  <si>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</si>
  <si>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</si>
  <si>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</si>
  <si>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</si>
  <si>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</si>
  <si>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</si>
  <si>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</si>
  <si>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</si>
  <si>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</si>
  <si>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</si>
  <si>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</si>
  <si>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</si>
  <si>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</si>
  <si>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</si>
  <si>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</si>
  <si>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</si>
  <si>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</si>
  <si>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</si>
  <si>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</si>
  <si>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</si>
  <si>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</si>
  <si>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</si>
  <si>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</si>
  <si>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</si>
  <si>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</si>
  <si>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</si>
  <si>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</si>
  <si>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</si>
  <si>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</si>
  <si>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</si>
  <si>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</si>
  <si>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</si>
  <si>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</si>
  <si>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</si>
  <si>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</si>
  <si>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</si>
  <si>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</si>
  <si>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</si>
  <si>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</si>
  <si>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</si>
  <si>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</si>
  <si>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</si>
  <si>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</si>
  <si>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</si>
  <si>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</si>
  <si>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</si>
  <si>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</si>
  <si>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</si>
  <si>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</si>
  <si>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</si>
  <si>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</si>
  <si>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</si>
  <si>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</si>
  <si>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</si>
  <si>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</si>
  <si>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</si>
  <si>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</si>
  <si>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</si>
  <si>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</si>
  <si>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</si>
  <si>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</si>
  <si>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</si>
  <si>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</si>
  <si>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</si>
  <si>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</si>
  <si>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</si>
  <si>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</si>
  <si>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</si>
  <si>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</si>
  <si>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</si>
  <si>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</si>
  <si>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</si>
  <si>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</si>
  <si>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</si>
  <si>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</si>
  <si>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</si>
  <si>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</si>
  <si>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</si>
  <si>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</si>
  <si>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</si>
  <si>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</si>
  <si>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</si>
  <si>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</si>
  <si>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</si>
  <si>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</si>
  <si>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</si>
  <si>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</si>
  <si>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</si>
  <si>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</si>
  <si>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</si>
  <si>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</si>
  <si>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</si>
  <si>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</si>
  <si>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</si>
  <si>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</si>
  <si>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</si>
  <si>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</si>
  <si>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</si>
  <si>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</si>
  <si>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</si>
  <si>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</si>
  <si>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</si>
  <si>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</si>
  <si>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</si>
  <si>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</si>
  <si>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</si>
  <si>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</si>
  <si>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</si>
  <si>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</si>
  <si>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</si>
  <si>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</si>
  <si>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</si>
  <si>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</si>
  <si>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</si>
  <si>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</si>
  <si>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</si>
  <si>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</si>
  <si>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</si>
  <si>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</si>
  <si>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</si>
  <si>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</si>
  <si>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</si>
  <si>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</si>
  <si>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</si>
  <si>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</si>
  <si>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</si>
  <si>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</si>
  <si>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</si>
  <si>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</si>
  <si>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</si>
  <si>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</si>
  <si>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</si>
  <si>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</si>
  <si>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</si>
  <si>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</si>
  <si>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</si>
  <si>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</si>
  <si>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</si>
  <si>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</si>
  <si>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</si>
  <si>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</si>
  <si>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</si>
  <si>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</si>
  <si>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</si>
  <si>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</si>
  <si>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</si>
  <si>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</si>
  <si>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</si>
  <si>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</si>
  <si>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</si>
  <si>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</si>
  <si>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</si>
  <si>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</si>
  <si>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</si>
  <si>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</si>
  <si>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</si>
  <si>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</si>
  <si>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</si>
  <si>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</si>
  <si>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</si>
  <si>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</si>
  <si>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</si>
  <si>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</si>
  <si>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</si>
  <si>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</si>
  <si>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</si>
  <si>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</si>
  <si>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</si>
  <si>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</si>
  <si>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</si>
  <si>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</si>
  <si>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</si>
  <si>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</si>
  <si>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</si>
  <si>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</si>
  <si>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</si>
  <si>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</si>
  <si>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</si>
  <si>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</si>
  <si>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</si>
  <si>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</si>
  <si>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</si>
  <si>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</si>
  <si>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</si>
  <si>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</si>
  <si>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</si>
  <si>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</si>
  <si>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</si>
  <si>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</si>
  <si>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</si>
  <si>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</si>
  <si>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</si>
  <si>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</si>
  <si>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</si>
  <si>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</si>
  <si>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</si>
  <si>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</si>
  <si>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</si>
  <si>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</si>
  <si>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</si>
  <si>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</si>
  <si>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</si>
  <si>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</si>
  <si>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</si>
  <si>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</si>
  <si>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</si>
  <si>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</si>
  <si>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</si>
  <si>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</si>
  <si>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</si>
  <si>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</si>
  <si>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</si>
  <si>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</si>
  <si>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</si>
  <si>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</si>
  <si>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</si>
  <si>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</si>
  <si>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</si>
  <si>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</si>
  <si>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</si>
  <si>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</si>
  <si>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</si>
  <si>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</si>
  <si>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</si>
  <si>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</si>
  <si>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</si>
  <si>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</si>
  <si>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</si>
  <si>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</si>
  <si>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</si>
  <si>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</si>
  <si>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</si>
  <si>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</si>
  <si>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</si>
  <si>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</si>
  <si>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</si>
  <si>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</si>
  <si>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</si>
  <si>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</si>
  <si>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</si>
  <si>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</si>
  <si>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</si>
  <si>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</si>
  <si>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</si>
  <si>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</si>
  <si>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</si>
  <si>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</si>
  <si>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</si>
  <si>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</si>
  <si>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</si>
  <si>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</si>
  <si>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</si>
  <si>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</si>
  <si>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</si>
  <si>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</si>
  <si>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</si>
  <si>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</si>
  <si>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</si>
  <si>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</si>
  <si>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</si>
  <si>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</si>
  <si>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</si>
  <si>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</si>
  <si>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</si>
  <si>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</si>
  <si>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</si>
  <si>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</si>
  <si>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</si>
  <si>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</si>
  <si>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</si>
  <si>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</si>
  <si>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</si>
  <si>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</si>
  <si>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</si>
  <si>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</si>
  <si>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</si>
  <si>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</si>
  <si>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</si>
  <si>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</si>
  <si>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</si>
  <si>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</si>
  <si>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</si>
  <si>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</si>
  <si>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</si>
  <si>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</si>
  <si>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</si>
  <si>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</si>
  <si>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</si>
  <si>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</si>
  <si>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</si>
  <si>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</si>
  <si>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</si>
  <si>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</si>
  <si>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</si>
  <si>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</si>
  <si>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</si>
  <si>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</si>
  <si>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</si>
  <si>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</si>
  <si>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</si>
  <si>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</si>
  <si>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</si>
  <si>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</si>
  <si>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</si>
  <si>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</si>
  <si>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</si>
  <si>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</si>
  <si>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</si>
  <si>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</si>
  <si>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</si>
  <si>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</si>
  <si>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</si>
  <si>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</si>
  <si>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</si>
  <si>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</si>
  <si>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</si>
  <si>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</si>
  <si>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</si>
  <si>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</si>
  <si>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</si>
  <si>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</si>
  <si>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</si>
  <si>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</si>
  <si>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</si>
  <si>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</si>
  <si>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</si>
  <si>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</si>
  <si>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</si>
  <si>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</si>
  <si>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</si>
  <si>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</si>
  <si>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</si>
  <si>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</si>
  <si>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</si>
  <si>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</si>
  <si>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</si>
  <si>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</si>
  <si>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</si>
  <si>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</si>
  <si>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</si>
  <si>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</si>
  <si>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</si>
  <si>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</si>
  <si>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</si>
  <si>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</si>
  <si>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</si>
  <si>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</si>
  <si>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</si>
  <si>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</si>
  <si>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</si>
  <si>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</si>
  <si>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</si>
  <si>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</si>
  <si>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</si>
  <si>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</si>
  <si>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</si>
  <si>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</si>
  <si>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</si>
  <si>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</si>
  <si>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</si>
  <si>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</si>
  <si>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</si>
  <si>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</si>
  <si>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</si>
  <si>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</si>
  <si>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</si>
  <si>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</si>
  <si>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</si>
  <si>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</si>
  <si>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</si>
  <si>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</si>
  <si>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</si>
  <si>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</si>
  <si>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</si>
  <si>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</si>
  <si>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</si>
  <si>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</si>
  <si>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</si>
  <si>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</si>
  <si>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</si>
  <si>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</si>
  <si>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</si>
  <si>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</si>
  <si>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</si>
  <si>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</si>
  <si>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</si>
  <si>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</si>
  <si>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</si>
  <si>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</si>
  <si>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</si>
  <si>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</si>
  <si>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</si>
  <si>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</si>
  <si>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</si>
  <si>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</si>
  <si>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</si>
  <si>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</si>
  <si>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</si>
  <si>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</si>
  <si>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</si>
  <si>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</si>
  <si>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</si>
  <si>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</si>
  <si>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</si>
  <si>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</si>
  <si>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</si>
  <si>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</si>
  <si>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</si>
  <si>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</si>
  <si>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</si>
  <si>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</si>
  <si>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</si>
  <si>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</si>
  <si>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</si>
  <si>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</si>
  <si>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</si>
  <si>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</si>
  <si>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</si>
  <si>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</si>
  <si>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</si>
  <si>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</si>
  <si>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</si>
  <si>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</si>
  <si>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</si>
  <si>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</si>
  <si>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</si>
  <si>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</si>
  <si>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</si>
  <si>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</si>
  <si>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</si>
  <si>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</si>
  <si>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</si>
  <si>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</si>
  <si>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</si>
  <si>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</si>
  <si>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</si>
  <si>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</si>
  <si>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</si>
  <si>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</si>
  <si>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</si>
  <si>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</si>
  <si>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</si>
  <si>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</si>
  <si>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</si>
  <si>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</si>
  <si>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</si>
  <si>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</si>
  <si>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</si>
  <si>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</si>
  <si>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</si>
  <si>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</si>
  <si>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</si>
  <si>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</si>
  <si>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</si>
  <si>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</si>
  <si>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</si>
  <si>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</si>
  <si>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</si>
  <si>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</si>
  <si>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</si>
  <si>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</si>
  <si>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</si>
  <si>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</si>
  <si>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</si>
  <si>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</si>
  <si>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</si>
  <si>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</si>
  <si>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</si>
  <si>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</si>
  <si>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</si>
  <si>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</si>
  <si>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</si>
  <si>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</si>
  <si>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</si>
  <si>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</si>
  <si>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</si>
  <si>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</si>
  <si>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</si>
  <si>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</si>
  <si>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</si>
  <si>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</si>
  <si>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</si>
  <si>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</si>
  <si>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</si>
  <si>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</si>
  <si>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</si>
  <si>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</si>
  <si>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</si>
  <si>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</si>
  <si>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</si>
  <si>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</si>
  <si>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</si>
  <si>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</si>
  <si>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</si>
  <si>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</si>
  <si>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</si>
  <si>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</si>
  <si>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</si>
  <si>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</si>
  <si>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</si>
  <si>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</si>
  <si>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</si>
  <si>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</si>
  <si>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</si>
  <si>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</si>
  <si>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</si>
  <si>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</si>
  <si>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</si>
  <si>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</si>
  <si>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</si>
  <si>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</si>
  <si>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</si>
  <si>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</si>
  <si>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</si>
  <si>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</si>
  <si>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</si>
  <si>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</si>
  <si>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</si>
  <si>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</si>
  <si>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</si>
  <si>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</si>
  <si>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</si>
  <si>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</si>
  <si>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</si>
  <si>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</si>
  <si>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</si>
  <si>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</si>
  <si>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</si>
  <si>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</si>
  <si>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</si>
  <si>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</si>
  <si>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</si>
  <si>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</si>
  <si>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</si>
  <si>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</si>
  <si>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</si>
  <si>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</si>
  <si>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</si>
  <si>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</si>
  <si>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</si>
  <si>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</si>
  <si>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</si>
  <si>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</si>
  <si>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</si>
  <si>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</si>
  <si>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</si>
  <si>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</si>
  <si>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</si>
  <si>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</si>
  <si>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</si>
  <si>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</si>
  <si>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</si>
  <si>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</si>
  <si>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</si>
  <si>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</si>
  <si>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</si>
  <si>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</si>
  <si>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</si>
  <si>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</si>
  <si>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</si>
  <si>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</si>
  <si>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</si>
  <si>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</si>
  <si>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</si>
  <si>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</si>
  <si>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</si>
  <si>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</si>
  <si>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</si>
  <si>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</si>
  <si>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</si>
  <si>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</si>
  <si>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</si>
  <si>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</si>
  <si>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</si>
  <si>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</si>
  <si>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</si>
  <si>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</si>
  <si>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</si>
  <si>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</si>
  <si>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</si>
  <si>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</si>
  <si>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</si>
  <si>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</si>
  <si>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</si>
  <si>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</si>
  <si>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</si>
  <si>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</si>
  <si>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</si>
  <si>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</si>
  <si>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</si>
  <si>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</si>
  <si>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</si>
  <si>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</si>
  <si>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</si>
  <si>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</si>
  <si>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</si>
  <si>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</si>
  <si>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</si>
  <si>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</si>
  <si>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</si>
  <si>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</si>
  <si>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</si>
  <si>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</si>
  <si>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</si>
  <si>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</si>
  <si>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</si>
  <si>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</si>
  <si>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</si>
  <si>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</si>
  <si>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</si>
  <si>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</si>
  <si>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</si>
  <si>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</si>
  <si>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</si>
  <si>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</si>
  <si>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</si>
  <si>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</si>
  <si>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</si>
  <si>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</si>
  <si>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</si>
  <si>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</si>
  <si>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</si>
  <si>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</si>
  <si>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</si>
  <si>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</si>
  <si>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</si>
  <si>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</si>
  <si>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</si>
  <si>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</si>
  <si>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</si>
  <si>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</si>
  <si>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</si>
  <si>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</si>
  <si>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</si>
  <si>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</si>
  <si>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</si>
  <si>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</si>
  <si>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</si>
  <si>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</si>
  <si>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</si>
  <si>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</si>
  <si>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</si>
  <si>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</si>
  <si>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</si>
  <si>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</si>
  <si>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</si>
  <si>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</si>
  <si>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</si>
  <si>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</si>
  <si>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</si>
  <si>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</si>
  <si>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</si>
  <si>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</si>
  <si>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</si>
  <si>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</si>
  <si>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</si>
  <si>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</si>
  <si>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</si>
  <si>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</si>
  <si>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</si>
  <si>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</si>
  <si>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</si>
  <si>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</si>
  <si>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</si>
  <si>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</si>
  <si>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</si>
  <si>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</si>
  <si>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</si>
  <si>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</si>
  <si>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</si>
  <si>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</si>
  <si>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</si>
  <si>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</si>
  <si>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</si>
  <si>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</si>
  <si>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</si>
  <si>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</si>
  <si>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</si>
  <si>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</si>
  <si>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</si>
  <si>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</si>
  <si>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</si>
  <si>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</si>
  <si>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</si>
  <si>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</si>
  <si>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</si>
  <si>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</si>
  <si>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</si>
  <si>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</si>
  <si>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</si>
  <si>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</si>
  <si>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</si>
  <si>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</si>
  <si>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</si>
  <si>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</si>
  <si>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</si>
  <si>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</si>
  <si>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</si>
  <si>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</si>
  <si>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</si>
  <si>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</si>
  <si>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</si>
  <si>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</si>
  <si>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</si>
  <si>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</si>
  <si>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</si>
  <si>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</si>
  <si>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</si>
  <si>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</si>
  <si>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</si>
  <si>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</si>
  <si>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</si>
  <si>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</si>
  <si>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</si>
  <si>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</si>
  <si>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</si>
  <si>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</si>
  <si>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</si>
  <si>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</si>
  <si>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</si>
  <si>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</si>
  <si>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</si>
  <si>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</si>
  <si>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</si>
  <si>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</si>
  <si>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</si>
  <si>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</si>
  <si>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</si>
  <si>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</si>
  <si>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</si>
  <si>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</si>
  <si>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</si>
  <si>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</si>
  <si>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</si>
  <si>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</si>
  <si>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</si>
  <si>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</si>
  <si>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</si>
  <si>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</si>
  <si>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</si>
  <si>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</si>
  <si>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</si>
  <si>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</si>
  <si>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</si>
  <si>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</si>
  <si>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</si>
  <si>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</si>
  <si>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</si>
  <si>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</si>
  <si>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</si>
  <si>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</si>
  <si>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</si>
  <si>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</si>
  <si>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</si>
  <si>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</si>
  <si>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</si>
  <si>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</si>
  <si>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</si>
  <si>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</si>
  <si>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</si>
  <si>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</si>
  <si>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</si>
  <si>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</si>
  <si>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</si>
  <si>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</si>
  <si>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</si>
  <si>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</si>
  <si>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</si>
  <si>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</si>
  <si>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</si>
  <si>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</si>
  <si>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</si>
  <si>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</si>
  <si>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</si>
  <si>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</si>
  <si>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</si>
  <si>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</si>
  <si>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</si>
  <si>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</si>
  <si>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</si>
  <si>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</si>
  <si>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</si>
  <si>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</si>
  <si>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</si>
  <si>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</si>
  <si>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</si>
  <si>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</si>
  <si>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</si>
  <si>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</si>
  <si>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</si>
  <si>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</si>
  <si>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</si>
  <si>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</si>
  <si>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</si>
  <si>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</si>
  <si>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</si>
  <si>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</si>
  <si>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</si>
  <si>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</si>
  <si>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</si>
  <si>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</si>
  <si>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</si>
  <si>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</si>
  <si>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</si>
  <si>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</si>
  <si>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</si>
  <si>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</si>
  <si>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</si>
  <si>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</si>
  <si>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</si>
  <si>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</si>
  <si>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</si>
  <si>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</si>
  <si>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</si>
  <si>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</si>
  <si>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</si>
  <si>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</si>
  <si>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</si>
  <si>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</si>
  <si>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</si>
  <si>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</si>
  <si>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</si>
  <si>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</si>
  <si>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</si>
  <si>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</si>
  <si>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</si>
  <si>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</si>
  <si>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</si>
  <si>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</si>
  <si>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</si>
  <si>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</si>
  <si>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</si>
  <si>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</si>
  <si>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</si>
  <si>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</si>
  <si>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</si>
  <si>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</si>
  <si>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</si>
  <si>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</si>
  <si>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</si>
  <si>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</si>
  <si>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</si>
  <si>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</si>
  <si>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</si>
  <si>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</si>
  <si>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</si>
  <si>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</si>
  <si>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</si>
  <si>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</si>
  <si>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</si>
  <si>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</si>
  <si>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</si>
  <si>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</si>
  <si>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</si>
  <si>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</si>
  <si>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</si>
  <si>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</si>
  <si>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</si>
  <si>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</si>
  <si>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</si>
  <si>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</si>
  <si>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</si>
  <si>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</si>
  <si>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</si>
  <si>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</si>
  <si>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</si>
  <si>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</si>
  <si>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</si>
  <si>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</si>
  <si>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</si>
  <si>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</si>
  <si>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</si>
  <si>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</si>
  <si>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</si>
  <si>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</si>
  <si>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</si>
  <si>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</si>
  <si>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</si>
  <si>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</si>
  <si>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</si>
  <si>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</si>
  <si>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</si>
  <si>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</si>
  <si>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</si>
  <si>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</si>
  <si>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</si>
  <si>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</si>
  <si>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</si>
  <si>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</si>
  <si>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</si>
  <si>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</si>
  <si>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</si>
  <si>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</si>
  <si>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</si>
  <si>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</si>
  <si>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</si>
  <si>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</si>
  <si>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</si>
  <si>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</si>
  <si>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</si>
  <si>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</si>
  <si>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</si>
  <si>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</si>
  <si>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</si>
  <si>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</si>
  <si>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</si>
  <si>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</si>
  <si>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</si>
  <si>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</si>
  <si>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</si>
  <si>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</si>
  <si>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</si>
  <si>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</si>
  <si>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</si>
  <si>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</si>
  <si>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</si>
  <si>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</si>
  <si>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</si>
  <si>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</si>
  <si>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</si>
  <si>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</si>
  <si>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</si>
  <si>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</si>
  <si>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</si>
  <si>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</si>
  <si>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</si>
  <si>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</si>
  <si>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</si>
  <si>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</si>
  <si>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</si>
  <si>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</si>
  <si>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</si>
  <si>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</si>
  <si>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</si>
  <si>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</si>
  <si>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</si>
  <si>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</si>
  <si>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</si>
  <si>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</si>
  <si>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</si>
  <si>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</si>
  <si>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</si>
  <si>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</si>
  <si>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</si>
  <si>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</si>
  <si>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</si>
  <si>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</si>
  <si>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</si>
  <si>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</si>
  <si>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</si>
  <si>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</si>
  <si>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</si>
  <si>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</si>
  <si>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</si>
  <si>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</si>
  <si>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</si>
  <si>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</si>
  <si>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</si>
  <si>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</si>
  <si>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</si>
  <si>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</si>
  <si>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</si>
  <si>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</si>
  <si>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</si>
  <si>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</si>
  <si>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</si>
  <si>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</si>
  <si>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</si>
  <si>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</si>
  <si>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</si>
  <si>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</si>
  <si>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</si>
  <si>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</si>
  <si>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</si>
  <si>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</si>
  <si>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</si>
  <si>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</si>
  <si>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</si>
  <si>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</si>
  <si>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</si>
  <si>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</si>
  <si>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</si>
  <si>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</si>
  <si>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</si>
  <si>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</si>
  <si>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</si>
  <si>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</si>
  <si>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</si>
  <si>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</si>
  <si>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</si>
  <si>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</si>
  <si>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</si>
  <si>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</si>
  <si>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</si>
  <si>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</si>
  <si>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</si>
  <si>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</si>
  <si>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</si>
  <si>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</si>
  <si>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</si>
  <si>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</si>
  <si>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</si>
  <si>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</si>
  <si>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</si>
  <si>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</si>
  <si>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</si>
  <si>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</si>
  <si>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</si>
  <si>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</si>
  <si>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</si>
  <si>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</si>
  <si>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</si>
  <si>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</si>
  <si>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</si>
  <si>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</si>
  <si>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</si>
  <si>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</si>
  <si>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</si>
  <si>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</si>
  <si>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</si>
  <si>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</si>
  <si>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</si>
  <si>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</si>
  <si>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</si>
  <si>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</si>
  <si>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</si>
  <si>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</si>
  <si>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</si>
  <si>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</si>
  <si>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</si>
  <si>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</si>
  <si>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</si>
  <si>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</si>
  <si>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</si>
  <si>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</si>
  <si>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</si>
  <si>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</si>
  <si>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</si>
  <si>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</si>
  <si>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</si>
  <si>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</si>
  <si>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</si>
  <si>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</si>
  <si>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</si>
  <si>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</si>
  <si>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</si>
  <si>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</si>
  <si>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</si>
  <si>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</si>
  <si>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</si>
  <si>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</si>
  <si>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</si>
  <si>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</si>
  <si>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</si>
  <si>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</si>
  <si>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</si>
  <si>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</si>
  <si>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</si>
  <si>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</si>
  <si>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</si>
  <si>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</si>
  <si>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</si>
  <si>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</si>
  <si>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</si>
  <si>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</si>
  <si>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</si>
  <si>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</si>
  <si>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</si>
  <si>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</si>
  <si>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</si>
  <si>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</si>
  <si>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</si>
  <si>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</si>
  <si>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</si>
  <si>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</si>
  <si>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</si>
  <si>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</si>
  <si>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</si>
  <si>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</si>
  <si>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</si>
  <si>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</si>
  <si>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</si>
  <si>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</si>
  <si>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</si>
  <si>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</si>
  <si>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</si>
  <si>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</si>
  <si>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</si>
  <si>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</si>
  <si>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</si>
  <si>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</si>
  <si>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</si>
  <si>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</si>
  <si>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</si>
  <si>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</si>
  <si>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</si>
  <si>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</si>
  <si>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</si>
  <si>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</si>
  <si>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</si>
  <si>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</si>
  <si>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</si>
  <si>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</si>
  <si>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</si>
  <si>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</si>
  <si>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</si>
  <si>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</si>
  <si>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</si>
  <si>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</si>
  <si>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</si>
  <si>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</si>
  <si>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</si>
  <si>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</si>
  <si>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</si>
  <si>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</si>
  <si>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</si>
  <si>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</si>
  <si>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</si>
  <si>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</si>
  <si>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</si>
  <si>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</si>
  <si>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</si>
  <si>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</si>
  <si>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</si>
  <si>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</si>
  <si>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</si>
  <si>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</si>
  <si>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</si>
  <si>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</si>
  <si>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</si>
  <si>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</si>
  <si>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</si>
  <si>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</si>
  <si>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</si>
  <si>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</si>
  <si>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</si>
  <si>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</si>
  <si>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</si>
  <si>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</si>
  <si>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</si>
  <si>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</si>
  <si>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</si>
  <si>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</si>
  <si>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</si>
  <si>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</si>
  <si>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</si>
  <si>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</si>
  <si>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</si>
  <si>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</si>
  <si>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</si>
  <si>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</si>
  <si>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</si>
  <si>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</si>
  <si>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</si>
  <si>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</si>
  <si>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</si>
  <si>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</si>
  <si>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</si>
  <si>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</si>
  <si>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</si>
  <si>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</si>
  <si>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</si>
  <si>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</si>
  <si>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</si>
  <si>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</si>
  <si>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</si>
  <si>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</si>
  <si>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</si>
  <si>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</si>
  <si>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</si>
  <si>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</si>
  <si>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</si>
  <si>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</si>
  <si>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</si>
  <si>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</si>
  <si>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</si>
  <si>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</si>
  <si>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</si>
  <si>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</si>
  <si>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</si>
  <si>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</si>
  <si>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</si>
  <si>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</si>
  <si>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</si>
  <si>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</si>
  <si>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</si>
  <si>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</si>
  <si>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</si>
  <si>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</si>
  <si>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</si>
  <si>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</si>
  <si>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</si>
  <si>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</si>
  <si>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</si>
  <si>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</si>
  <si>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</si>
  <si>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</si>
  <si>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</si>
  <si>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</si>
  <si>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</si>
  <si>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</si>
  <si>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</si>
  <si>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</si>
  <si>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</si>
  <si>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</si>
  <si>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</si>
  <si>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</si>
  <si>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</si>
  <si>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</si>
  <si>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</si>
  <si>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</si>
  <si>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</si>
  <si>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</si>
  <si>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</si>
  <si>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</si>
  <si>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</si>
  <si>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</si>
  <si>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</si>
  <si>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</si>
  <si>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</si>
  <si>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</si>
  <si>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</si>
  <si>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</si>
  <si>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</si>
  <si>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</si>
  <si>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</si>
  <si>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</si>
  <si>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</si>
  <si>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</si>
  <si>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</si>
  <si>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</si>
  <si>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</si>
  <si>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</si>
  <si>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</si>
  <si>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</si>
  <si>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</si>
  <si>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</si>
  <si>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</si>
  <si>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</si>
  <si>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</si>
  <si>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</si>
  <si>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</si>
  <si>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</si>
  <si>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</si>
  <si>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</si>
  <si>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</si>
  <si>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</si>
  <si>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</si>
  <si>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</si>
  <si>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</si>
  <si>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</si>
  <si>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</si>
  <si>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</si>
  <si>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</si>
  <si>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</si>
  <si>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</si>
  <si>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</si>
  <si>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</si>
  <si>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</si>
  <si>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</si>
  <si>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</si>
  <si>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</si>
  <si>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</si>
  <si>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</si>
  <si>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</si>
  <si>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</si>
  <si>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</si>
  <si>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</si>
  <si>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</si>
  <si>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</si>
  <si>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</si>
  <si>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</si>
  <si>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</si>
  <si>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</si>
  <si>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</si>
  <si>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</si>
  <si>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</si>
  <si>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</si>
  <si>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</si>
  <si>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</si>
  <si>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</si>
  <si>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</si>
  <si>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</si>
  <si>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</si>
  <si>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</si>
  <si>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</si>
  <si>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</si>
  <si>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</si>
  <si>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</si>
  <si>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</si>
  <si>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</si>
  <si>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</si>
  <si>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</si>
  <si>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</si>
  <si>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</si>
  <si>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</si>
  <si>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</si>
  <si>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</si>
  <si>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</si>
  <si>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</si>
  <si>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</si>
  <si>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</si>
  <si>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</si>
  <si>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</si>
  <si>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</si>
  <si>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</si>
  <si>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</si>
  <si>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</si>
  <si>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</si>
  <si>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</si>
  <si>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</si>
  <si>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</si>
  <si>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</si>
  <si>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</si>
  <si>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</si>
  <si>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</si>
  <si>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</si>
  <si>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</si>
  <si>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</si>
  <si>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</si>
  <si>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</si>
  <si>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</si>
  <si>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</si>
  <si>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</si>
  <si>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</si>
  <si>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</si>
  <si>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</si>
  <si>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</si>
  <si>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</si>
  <si>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</si>
  <si>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</si>
  <si>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</si>
  <si>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</si>
  <si>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</si>
  <si>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</si>
  <si>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</si>
  <si>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</si>
  <si>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</si>
  <si>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</si>
  <si>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</si>
  <si>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</si>
  <si>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</si>
  <si>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</si>
  <si>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</si>
  <si>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</si>
  <si>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</si>
  <si>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</si>
  <si>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</si>
  <si>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</si>
  <si>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</si>
  <si>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</si>
  <si>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</si>
  <si>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</si>
  <si>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</si>
  <si>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</si>
  <si>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</si>
  <si>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</si>
  <si>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</si>
  <si>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</si>
  <si>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</si>
  <si>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</si>
  <si>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</si>
  <si>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</si>
  <si>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</si>
  <si>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</si>
  <si>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</si>
  <si>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</si>
  <si>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</si>
  <si>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</si>
  <si>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</si>
  <si>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</si>
  <si>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</si>
  <si>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</si>
  <si>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</si>
  <si>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</si>
  <si>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</si>
  <si>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</si>
  <si>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</si>
  <si>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</si>
  <si>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</si>
  <si>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</si>
  <si>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</si>
  <si>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</si>
  <si>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</si>
  <si>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</si>
  <si>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</si>
  <si>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</si>
  <si>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</si>
  <si>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</si>
  <si>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</si>
  <si>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</si>
  <si>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</si>
  <si>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</si>
  <si>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</si>
  <si>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</si>
  <si>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</si>
  <si>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</si>
  <si>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</si>
  <si>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</si>
  <si>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</si>
  <si>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</si>
  <si>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</si>
  <si>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</si>
  <si>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</si>
  <si>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</si>
  <si>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</si>
  <si>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</si>
  <si>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</si>
  <si>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</si>
  <si>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</si>
  <si>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</si>
  <si>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</si>
  <si>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</si>
  <si>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</si>
  <si>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</si>
  <si>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</si>
  <si>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</si>
  <si>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</si>
  <si>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</si>
  <si>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</si>
  <si>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</si>
  <si>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</si>
  <si>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</si>
  <si>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</si>
  <si>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</si>
  <si>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</si>
  <si>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</si>
  <si>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</si>
  <si>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</si>
  <si>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</si>
  <si>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</si>
  <si>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</si>
  <si>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</si>
  <si>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</si>
  <si>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</si>
  <si>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</si>
  <si>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</si>
  <si>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</si>
  <si>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</si>
  <si>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</si>
  <si>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</si>
  <si>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</si>
  <si>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</si>
  <si>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</si>
  <si>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</si>
  <si>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</si>
  <si>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</si>
  <si>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</si>
  <si>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</si>
  <si>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</si>
  <si>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</si>
  <si>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</si>
  <si>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</si>
  <si>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</si>
  <si>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</si>
  <si>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</si>
  <si>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</si>
  <si>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</si>
  <si>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</si>
  <si>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</si>
  <si>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</si>
  <si>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</si>
  <si>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</si>
  <si>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</si>
  <si>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</si>
  <si>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</si>
  <si>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</si>
  <si>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</si>
  <si>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</si>
  <si>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</si>
  <si>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</si>
  <si>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</si>
  <si>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</si>
  <si>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</si>
  <si>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</si>
  <si>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</si>
  <si>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</si>
  <si>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</si>
  <si>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</si>
  <si>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</si>
  <si>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</si>
  <si>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</si>
  <si>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</si>
  <si>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</si>
  <si>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</si>
  <si>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</si>
  <si>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</si>
  <si>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</si>
  <si>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</si>
  <si>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</si>
  <si>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</si>
  <si>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</si>
  <si>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</si>
  <si>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</si>
  <si>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</si>
  <si>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</si>
  <si>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</si>
  <si>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</si>
  <si>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</si>
  <si>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</si>
  <si>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</si>
  <si>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</si>
  <si>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</si>
  <si>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</si>
  <si>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</si>
  <si>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</si>
  <si>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</si>
  <si>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</si>
  <si>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</si>
  <si>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</si>
  <si>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</si>
  <si>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</si>
  <si>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</si>
  <si>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</si>
  <si>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</si>
  <si>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</si>
  <si>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</si>
  <si>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</si>
  <si>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</si>
  <si>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</si>
  <si>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</si>
  <si>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</si>
  <si>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</si>
  <si>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</si>
  <si>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</si>
  <si>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</si>
  <si>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</si>
  <si>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</si>
  <si>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</si>
  <si>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</si>
  <si>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</si>
  <si>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</si>
  <si>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</si>
  <si>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</si>
  <si>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</si>
  <si>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</si>
  <si>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</si>
  <si>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</si>
  <si>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</si>
  <si>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</si>
  <si>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</si>
  <si>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</si>
  <si>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</si>
  <si>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</si>
  <si>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</si>
  <si>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</si>
  <si>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</si>
  <si>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</si>
  <si>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</si>
  <si>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</si>
  <si>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</si>
  <si>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</si>
  <si>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</si>
  <si>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</si>
  <si>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</si>
  <si>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</si>
  <si>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</si>
  <si>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</si>
  <si>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</si>
  <si>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</si>
  <si>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</si>
  <si>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</si>
  <si>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</si>
  <si>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</si>
  <si>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</si>
  <si>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</si>
  <si>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</si>
  <si>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</si>
  <si>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</si>
  <si>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</si>
  <si>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</si>
  <si>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</si>
  <si>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</si>
  <si>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</si>
  <si>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</si>
  <si>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</si>
  <si>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</si>
  <si>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</si>
  <si>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</si>
  <si>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</si>
  <si>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</si>
  <si>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</si>
  <si>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</si>
  <si>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</si>
  <si>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</si>
  <si>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</si>
  <si>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</si>
  <si>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</si>
  <si>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</si>
  <si>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</si>
  <si>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</si>
  <si>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</si>
  <si>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</si>
  <si>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</si>
  <si>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</si>
  <si>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</si>
  <si>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</si>
  <si>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</si>
  <si>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</si>
  <si>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</si>
  <si>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</si>
  <si>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</si>
  <si>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</si>
  <si>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</si>
  <si>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</si>
  <si>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</si>
  <si>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</si>
  <si>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</si>
  <si>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</si>
  <si>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</si>
  <si>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</si>
  <si>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</si>
  <si>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</si>
  <si>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</si>
  <si>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</si>
  <si>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</si>
  <si>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</si>
  <si>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</si>
  <si>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</si>
  <si>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</si>
  <si>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</si>
  <si>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</si>
  <si>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</si>
  <si>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</si>
  <si>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</si>
  <si>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</si>
  <si>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</si>
  <si>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</si>
  <si>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</si>
  <si>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</si>
  <si>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</si>
  <si>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</si>
  <si>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</si>
  <si>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</si>
  <si>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</si>
  <si>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</si>
  <si>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</si>
  <si>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</si>
  <si>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</si>
  <si>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</si>
  <si>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</si>
  <si>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</si>
  <si>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</si>
  <si>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</si>
  <si>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</si>
  <si>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</si>
  <si>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</si>
  <si>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</si>
  <si>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</si>
  <si>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</si>
  <si>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</si>
  <si>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</si>
  <si>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</si>
  <si>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</si>
  <si>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</si>
  <si>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</si>
  <si>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</si>
  <si>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</si>
  <si>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</si>
  <si>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</si>
  <si>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</si>
  <si>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</si>
  <si>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</si>
  <si>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</si>
  <si>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</si>
  <si>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</si>
  <si>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</si>
  <si>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</si>
  <si>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</si>
  <si>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</si>
  <si>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</si>
  <si>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</si>
  <si>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</si>
  <si>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</si>
  <si>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</si>
  <si>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</si>
  <si>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</si>
  <si>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</si>
  <si>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</si>
  <si>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</si>
  <si>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</si>
  <si>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</si>
  <si>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</si>
  <si>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</si>
  <si>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</si>
  <si>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</si>
  <si>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</si>
  <si>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</si>
  <si>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</si>
  <si>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</si>
  <si>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</si>
  <si>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</si>
  <si>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</si>
  <si>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</si>
  <si>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</si>
  <si>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</si>
  <si>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</si>
  <si>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</si>
  <si>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</si>
  <si>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</si>
  <si>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</si>
  <si>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</si>
  <si>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</si>
  <si>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</si>
  <si>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</si>
  <si>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</si>
  <si>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</si>
  <si>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</si>
  <si>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</si>
  <si>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</si>
  <si>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</si>
  <si>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</si>
  <si>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</si>
  <si>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</si>
  <si>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</si>
  <si>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</si>
  <si>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</si>
  <si>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</si>
  <si>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</si>
  <si>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</si>
  <si>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</si>
  <si>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</si>
  <si>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</si>
  <si>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</si>
  <si>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</si>
  <si>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</si>
  <si>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</si>
  <si>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</si>
  <si>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</si>
  <si>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</si>
  <si>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</si>
  <si>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</si>
  <si>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</si>
  <si>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</si>
  <si>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</si>
  <si>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</si>
  <si>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</si>
  <si>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</si>
  <si>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</si>
  <si>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</si>
  <si>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</si>
  <si>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</si>
  <si>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</si>
  <si>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</si>
  <si>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</si>
  <si>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</si>
  <si>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</si>
  <si>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</si>
  <si>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</si>
  <si>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</si>
  <si>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</si>
  <si>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</si>
  <si>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</si>
  <si>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</si>
  <si>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</si>
  <si>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</si>
  <si>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</si>
  <si>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</si>
  <si>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</si>
  <si>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</si>
  <si>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</si>
  <si>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</si>
  <si>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</si>
  <si>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</si>
  <si>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</si>
  <si>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</si>
  <si>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</si>
  <si>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</si>
  <si>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</si>
  <si>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</si>
  <si>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</si>
  <si>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</si>
  <si>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</si>
  <si>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</si>
  <si>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</si>
  <si>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</si>
  <si>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</si>
  <si>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</si>
  <si>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</si>
  <si>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</si>
  <si>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</si>
  <si>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</si>
  <si>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</si>
  <si>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</si>
  <si>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</si>
  <si>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</si>
  <si>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</si>
  <si>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</si>
  <si>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</si>
  <si>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</si>
  <si>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</si>
  <si>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</si>
  <si>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</si>
  <si>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</si>
  <si>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</si>
  <si>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</si>
  <si>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</si>
  <si>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</si>
  <si>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</si>
  <si>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</si>
  <si>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</si>
  <si>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</si>
  <si>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</si>
  <si>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</si>
  <si>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</si>
  <si>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</si>
  <si>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</si>
  <si>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</si>
  <si>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</si>
  <si>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</si>
  <si>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</si>
  <si>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</si>
  <si>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</si>
  <si>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</si>
  <si>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</si>
  <si>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</si>
  <si>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</si>
  <si>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</si>
  <si>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</si>
  <si>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</si>
  <si>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</si>
  <si>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</si>
  <si>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</si>
  <si>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</si>
  <si>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</si>
  <si>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</si>
  <si>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</si>
  <si>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</si>
  <si>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</si>
  <si>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</si>
  <si>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</si>
  <si>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</si>
  <si>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</si>
  <si>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</si>
  <si>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</si>
  <si>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</si>
  <si>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</si>
  <si>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</si>
  <si>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</si>
  <si>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</si>
  <si>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</si>
  <si>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</si>
  <si>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</si>
  <si>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</si>
  <si>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</si>
  <si>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</si>
  <si>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</si>
  <si>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</si>
  <si>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</si>
  <si>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</si>
  <si>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</si>
  <si>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</si>
  <si>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</si>
  <si>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</si>
  <si>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</si>
  <si>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</si>
  <si>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</si>
  <si>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</si>
  <si>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</si>
  <si>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</si>
  <si>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</si>
  <si>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</si>
  <si>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</si>
  <si>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</si>
  <si>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</si>
  <si>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</si>
  <si>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</si>
  <si>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</si>
  <si>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</si>
  <si>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</si>
  <si>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</si>
  <si>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</si>
  <si>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</si>
  <si>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</si>
  <si>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</si>
  <si>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</si>
  <si>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</si>
  <si>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</si>
  <si>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</si>
  <si>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</si>
  <si>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</si>
  <si>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</si>
  <si>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</si>
  <si>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</si>
  <si>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</si>
  <si>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</si>
  <si>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</si>
  <si>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</si>
  <si>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</si>
  <si>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</si>
  <si>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</si>
  <si>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</si>
  <si>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</si>
  <si>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</si>
  <si>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</si>
  <si>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</si>
  <si>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</si>
  <si>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</si>
  <si>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</si>
  <si>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</si>
  <si>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</si>
  <si>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</si>
  <si>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</si>
  <si>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</si>
  <si>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</si>
  <si>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</si>
  <si>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</si>
  <si>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</si>
  <si>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</si>
  <si>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</si>
  <si>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</si>
  <si>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</si>
  <si>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</si>
  <si>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</si>
  <si>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</si>
  <si>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</si>
  <si>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</si>
  <si>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</si>
  <si>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</si>
  <si>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</si>
  <si>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</si>
  <si>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</si>
  <si>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</si>
  <si>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</si>
  <si>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</si>
  <si>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</si>
  <si>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</si>
  <si>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</si>
  <si>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</si>
  <si>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</si>
  <si>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</si>
  <si>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</si>
  <si>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</si>
  <si>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</si>
  <si>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</si>
  <si>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</si>
  <si>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</si>
  <si>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</si>
  <si>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</si>
  <si>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</si>
  <si>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</si>
  <si>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</si>
  <si>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</si>
  <si>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</si>
  <si>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</si>
  <si>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</si>
  <si>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</si>
  <si>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</si>
  <si>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</si>
  <si>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</si>
  <si>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</si>
  <si>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</si>
  <si>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</si>
  <si>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</si>
  <si>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</si>
  <si>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</si>
  <si>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</si>
  <si>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</si>
  <si>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</si>
  <si>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</si>
  <si>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</si>
  <si>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</si>
  <si>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</si>
  <si>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</si>
  <si>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</si>
  <si>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</si>
  <si>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</si>
  <si>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</si>
  <si>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</si>
  <si>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</si>
  <si>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</si>
  <si>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</si>
  <si>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</si>
  <si>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</si>
  <si>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</si>
  <si>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</si>
  <si>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</si>
  <si>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</si>
  <si>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</si>
  <si>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</si>
  <si>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</si>
  <si>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</si>
  <si>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</si>
  <si>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</si>
  <si>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</si>
  <si>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</si>
  <si>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</si>
  <si>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</si>
  <si>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</si>
  <si>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</si>
  <si>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</si>
  <si>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</si>
  <si>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</si>
  <si>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</si>
  <si>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</si>
  <si>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</si>
  <si>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</si>
  <si>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</si>
  <si>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</si>
  <si>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</si>
  <si>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</si>
  <si>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</si>
  <si>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</si>
  <si>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</si>
  <si>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</si>
  <si>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</si>
  <si>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</si>
  <si>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</si>
  <si>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</si>
  <si>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</si>
  <si>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</si>
  <si>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</si>
  <si>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</si>
  <si>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</si>
  <si>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</si>
  <si>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</si>
  <si>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</si>
  <si>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</si>
  <si>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</si>
  <si>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</si>
  <si>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</si>
  <si>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</si>
  <si>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</si>
  <si>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</si>
  <si>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</si>
  <si>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</si>
  <si>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</si>
  <si>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</si>
  <si>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</si>
  <si>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</si>
  <si>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</si>
  <si>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</si>
  <si>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</si>
  <si>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</si>
  <si>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</si>
  <si>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</si>
  <si>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</si>
  <si>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</si>
  <si>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</si>
  <si>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</si>
  <si>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</si>
  <si>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</si>
  <si>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</si>
  <si>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</si>
  <si>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</si>
  <si>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</si>
  <si>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</si>
  <si>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</si>
  <si>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</si>
  <si>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</si>
  <si>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</si>
  <si>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</si>
  <si>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</si>
  <si>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</si>
  <si>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</si>
  <si>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</si>
  <si>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</si>
  <si>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</si>
  <si>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</si>
  <si>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</si>
  <si>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</si>
  <si>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</si>
  <si>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</si>
  <si>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</si>
  <si>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</si>
  <si>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</si>
  <si>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</si>
  <si>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</si>
  <si>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</si>
  <si>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</si>
  <si>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</si>
  <si>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</si>
  <si>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</si>
  <si>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</si>
  <si>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</si>
  <si>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</si>
  <si>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</si>
  <si>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</si>
  <si>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</si>
  <si>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</si>
  <si>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</si>
  <si>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</si>
  <si>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</si>
  <si>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</si>
  <si>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</si>
  <si>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</si>
  <si>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</si>
  <si>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</si>
  <si>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</si>
  <si>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</si>
  <si>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</si>
  <si>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</si>
  <si>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</si>
  <si>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</si>
  <si>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</si>
  <si>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</si>
  <si>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</si>
  <si>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</si>
  <si>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</si>
  <si>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</si>
  <si>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</si>
  <si>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</si>
  <si>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</si>
  <si>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</si>
  <si>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</si>
  <si>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</si>
  <si>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</si>
  <si>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</si>
  <si>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</si>
  <si>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</si>
  <si>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</si>
  <si>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</si>
  <si>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</si>
  <si>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</si>
  <si>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</si>
  <si>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</si>
  <si>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</si>
  <si>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</si>
  <si>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</si>
  <si>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</si>
  <si>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</si>
  <si>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</si>
  <si>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</si>
  <si>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</si>
  <si>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</si>
  <si>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</si>
  <si>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</si>
  <si>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</si>
  <si>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</si>
  <si>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</si>
  <si>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</si>
  <si>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</si>
  <si>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</si>
  <si>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</si>
  <si>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</si>
  <si>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</si>
  <si>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</si>
  <si>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</si>
  <si>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</si>
  <si>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</si>
  <si>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</si>
  <si>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</si>
  <si>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</si>
  <si>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</si>
  <si>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</si>
  <si>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</si>
  <si>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</si>
  <si>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</si>
  <si>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</si>
  <si>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</si>
  <si>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</si>
  <si>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</si>
  <si>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</si>
  <si>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</si>
  <si>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</si>
  <si>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</si>
  <si>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</si>
  <si>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</si>
  <si>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</si>
  <si>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</si>
  <si>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</si>
  <si>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</si>
  <si>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</si>
  <si>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</si>
  <si>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</si>
  <si>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</si>
  <si>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</si>
  <si>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</si>
  <si>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</si>
  <si>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</si>
  <si>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</si>
  <si>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</si>
  <si>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</si>
  <si>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</si>
  <si>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</si>
  <si>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</si>
  <si>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</si>
  <si>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</si>
  <si>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</si>
  <si>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</si>
  <si>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</si>
  <si>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</si>
  <si>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</si>
  <si>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</si>
  <si>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</si>
  <si>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</si>
  <si>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</si>
  <si>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</si>
  <si>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</si>
  <si>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</si>
  <si>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</si>
  <si>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</si>
  <si>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</si>
  <si>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</si>
  <si>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</si>
  <si>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</si>
  <si>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</si>
  <si>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</si>
  <si>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</si>
  <si>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</si>
  <si>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</si>
  <si>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</si>
  <si>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</si>
  <si>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</si>
  <si>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</si>
  <si>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</si>
  <si>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</si>
  <si>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</si>
  <si>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</si>
  <si>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</si>
  <si>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</si>
  <si>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</si>
  <si>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</si>
  <si>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</si>
  <si>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</si>
  <si>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</si>
  <si>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</si>
  <si>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</si>
  <si>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</si>
  <si>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</si>
  <si>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</si>
  <si>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</si>
  <si>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</si>
  <si>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</si>
  <si>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</si>
  <si>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</si>
  <si>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</si>
  <si>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</si>
  <si>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</si>
  <si>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</si>
  <si>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</si>
  <si>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</si>
  <si>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</si>
  <si>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</si>
  <si>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</si>
  <si>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</si>
  <si>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</si>
  <si>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</si>
  <si>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</si>
  <si>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</si>
  <si>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</si>
  <si>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</si>
  <si>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</si>
  <si>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</si>
  <si>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</si>
  <si>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</si>
  <si>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</si>
  <si>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</si>
  <si>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</si>
  <si>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</si>
  <si>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</si>
  <si>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</si>
  <si>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</si>
  <si>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</si>
  <si>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</si>
  <si>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</si>
  <si>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</si>
  <si>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</si>
  <si>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</si>
  <si>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</si>
  <si>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</si>
  <si>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</si>
  <si>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</si>
  <si>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</si>
  <si>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</si>
  <si>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</si>
  <si>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</si>
  <si>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</si>
  <si>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</si>
  <si>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</si>
  <si>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</si>
  <si>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</si>
  <si>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</si>
  <si>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</si>
  <si>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</si>
  <si>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</si>
  <si>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</si>
  <si>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</si>
  <si>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</si>
  <si>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</si>
  <si>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</si>
  <si>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</si>
  <si>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</si>
  <si>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</si>
  <si>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</si>
  <si>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</si>
  <si>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</si>
  <si>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</si>
  <si>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</si>
  <si>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</si>
  <si>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</si>
  <si>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</si>
  <si>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</si>
  <si>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</si>
  <si>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</si>
  <si>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</si>
  <si>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</si>
  <si>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</si>
  <si>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</si>
  <si>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</si>
  <si>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</si>
  <si>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</si>
  <si>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</si>
  <si>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</si>
  <si>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</si>
  <si>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</si>
  <si>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</si>
  <si>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</si>
  <si>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</si>
  <si>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</si>
  <si>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</si>
  <si>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</si>
  <si>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</si>
  <si>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</si>
  <si>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</si>
  <si>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</si>
  <si>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</si>
  <si>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</si>
  <si>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</si>
  <si>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</si>
  <si>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</si>
  <si>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</si>
  <si>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</si>
  <si>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</si>
  <si>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</si>
  <si>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</si>
  <si>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</si>
  <si>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</si>
  <si>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</si>
  <si>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</si>
  <si>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</si>
  <si>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</si>
  <si>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</si>
  <si>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</si>
  <si>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</si>
  <si>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</si>
  <si>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</si>
  <si>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</si>
  <si>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</si>
  <si>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</si>
  <si>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</si>
  <si>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</si>
  <si>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</si>
  <si>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</si>
  <si>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</si>
  <si>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</si>
  <si>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</si>
  <si>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</si>
  <si>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</si>
  <si>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</si>
  <si>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</si>
  <si>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</si>
  <si>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</si>
  <si>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</si>
  <si>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</si>
  <si>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</si>
  <si>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</si>
  <si>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</si>
  <si>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</si>
  <si>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</si>
  <si>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</si>
  <si>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</si>
  <si>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</si>
  <si>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</si>
  <si>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</si>
  <si>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</si>
  <si>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</si>
  <si>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</si>
  <si>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</si>
  <si>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</si>
  <si>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</si>
  <si>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</si>
  <si>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</si>
  <si>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</si>
  <si>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</si>
  <si>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</si>
  <si>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</si>
  <si>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</si>
  <si>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</si>
  <si>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</si>
  <si>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</si>
  <si>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</si>
  <si>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</si>
  <si>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</si>
  <si>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</si>
  <si>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</si>
  <si>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</si>
  <si>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</si>
  <si>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</si>
  <si>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</si>
  <si>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</si>
  <si>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</si>
  <si>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</si>
  <si>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</si>
  <si>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</si>
  <si>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</si>
  <si>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</si>
  <si>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</si>
  <si>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</si>
  <si>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</si>
  <si>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</si>
  <si>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</si>
  <si>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</si>
  <si>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</si>
  <si>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</si>
  <si>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</si>
  <si>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</si>
  <si>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</si>
  <si>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</si>
  <si>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</si>
  <si>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</si>
  <si>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</si>
  <si>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</si>
  <si>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</si>
  <si>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</si>
  <si>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</si>
  <si>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</si>
  <si>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</si>
  <si>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</si>
  <si>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</si>
  <si>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</si>
  <si>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</si>
  <si>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</si>
  <si>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</si>
  <si>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</si>
  <si>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</si>
  <si>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</si>
  <si>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</si>
  <si>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</si>
  <si>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</si>
  <si>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</si>
  <si>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</si>
  <si>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</si>
  <si>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</si>
  <si>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</si>
  <si>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</si>
  <si>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</si>
  <si>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</si>
  <si>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</si>
  <si>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</si>
  <si>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</si>
  <si>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</si>
  <si>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</si>
  <si>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</si>
  <si>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</si>
  <si>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</si>
  <si>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</si>
  <si>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</si>
  <si>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</si>
  <si>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</si>
  <si>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</si>
  <si>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</si>
  <si>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</si>
  <si>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</si>
  <si>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</si>
  <si>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</si>
  <si>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</si>
  <si>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</si>
  <si>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</si>
  <si>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</si>
  <si>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</si>
  <si>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</si>
  <si>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</si>
  <si>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</si>
  <si>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</si>
  <si>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</si>
  <si>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</si>
  <si>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</si>
  <si>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</si>
  <si>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</si>
  <si>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</si>
  <si>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</si>
  <si>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</si>
  <si>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</si>
  <si>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</si>
  <si>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</si>
  <si>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</si>
  <si>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</si>
  <si>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</si>
  <si>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</si>
  <si>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</si>
  <si>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</si>
  <si>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</si>
  <si>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</si>
  <si>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</si>
  <si>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</si>
  <si>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</si>
  <si>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</si>
  <si>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</si>
  <si>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</si>
  <si>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</si>
  <si>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</si>
  <si>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</si>
  <si>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</si>
  <si>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</si>
  <si>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</si>
  <si>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</si>
  <si>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</si>
  <si>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</si>
  <si>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</si>
  <si>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</si>
  <si>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</si>
  <si>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</si>
  <si>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</si>
  <si>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</si>
  <si>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</si>
  <si>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</si>
  <si>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</si>
  <si>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</si>
  <si>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</si>
  <si>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</si>
  <si>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</si>
  <si>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</si>
  <si>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</si>
  <si>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</si>
  <si>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</si>
  <si>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</si>
  <si>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</si>
  <si>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</si>
  <si>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</si>
  <si>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</si>
  <si>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</si>
  <si>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</si>
  <si>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</si>
  <si>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</si>
  <si>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</si>
  <si>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</si>
  <si>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</si>
  <si>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</si>
  <si>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</si>
  <si>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</si>
  <si>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</si>
  <si>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</si>
  <si>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</si>
  <si>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</si>
  <si>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</si>
  <si>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</si>
  <si>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</si>
  <si>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</si>
  <si>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</si>
  <si>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</si>
  <si>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</si>
  <si>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</si>
  <si>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</si>
  <si>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</si>
  <si>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</si>
  <si>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</si>
  <si>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</si>
  <si>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</si>
  <si>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</si>
  <si>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</si>
  <si>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</si>
  <si>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</si>
  <si>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</si>
  <si>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</si>
  <si>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</si>
  <si>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</si>
  <si>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</si>
  <si>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</si>
  <si>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</si>
  <si>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</si>
  <si>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</si>
  <si>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</si>
  <si>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</si>
  <si>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</si>
  <si>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</si>
  <si>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</si>
  <si>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</si>
  <si>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</si>
  <si>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</si>
  <si>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</si>
  <si>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</si>
  <si>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</si>
  <si>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</si>
  <si>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</si>
  <si>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</si>
  <si>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</si>
  <si>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</si>
  <si>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</si>
  <si>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</si>
  <si>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</si>
  <si>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</si>
  <si>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</si>
  <si>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</si>
  <si>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</si>
  <si>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</si>
  <si>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</si>
  <si>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</si>
  <si>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</si>
  <si>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</si>
  <si>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</si>
  <si>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</si>
  <si>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</si>
  <si>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</si>
  <si>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</si>
  <si>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</si>
  <si>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</si>
  <si>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</si>
  <si>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</si>
  <si>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</si>
  <si>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</si>
  <si>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</si>
  <si>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</si>
  <si>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</si>
  <si>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</si>
  <si>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</si>
  <si>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</si>
  <si>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</si>
  <si>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</si>
  <si>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</si>
  <si>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</si>
  <si>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</si>
  <si>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</si>
  <si>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</si>
  <si>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</si>
  <si>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</si>
  <si>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</si>
  <si>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</si>
  <si>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</si>
  <si>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</si>
  <si>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</si>
  <si>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</si>
  <si>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</si>
  <si>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</si>
  <si>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</si>
  <si>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</si>
  <si>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</si>
  <si>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</si>
  <si>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</si>
  <si>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</si>
  <si>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</si>
  <si>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</si>
  <si>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</si>
  <si>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</si>
  <si>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</si>
  <si>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</si>
  <si>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</si>
  <si>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</si>
  <si>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</si>
  <si>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</si>
  <si>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</si>
  <si>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</si>
  <si>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</si>
  <si>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</si>
  <si>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</si>
  <si>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</si>
  <si>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</si>
  <si>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</si>
  <si>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</si>
  <si>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</si>
  <si>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</si>
  <si>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</si>
  <si>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</si>
  <si>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</si>
  <si>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</si>
  <si>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</si>
  <si>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</si>
  <si>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</si>
  <si>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</si>
  <si>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</si>
  <si>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</si>
  <si>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</si>
  <si>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</si>
  <si>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</si>
  <si>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</si>
  <si>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</si>
  <si>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</si>
  <si>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</si>
  <si>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</si>
  <si>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</si>
  <si>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</si>
  <si>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</si>
  <si>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</si>
  <si>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</si>
  <si>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</si>
  <si>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</si>
  <si>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</si>
  <si>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</si>
  <si>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</si>
  <si>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</si>
  <si>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</si>
  <si>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</si>
  <si>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</si>
  <si>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</si>
  <si>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</si>
  <si>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</si>
  <si>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</si>
  <si>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</si>
  <si>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</si>
  <si>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</si>
  <si>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</si>
  <si>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</si>
  <si>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</si>
  <si>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</si>
  <si>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</si>
  <si>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</si>
  <si>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</si>
  <si>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</si>
  <si>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</si>
  <si>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</si>
  <si>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</si>
  <si>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</si>
  <si>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</si>
  <si>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</si>
  <si>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</si>
  <si>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</si>
  <si>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</si>
  <si>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</si>
  <si>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</si>
  <si>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</si>
  <si>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</si>
  <si>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</si>
  <si>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</si>
  <si>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</si>
  <si>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</si>
  <si>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</si>
  <si>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</si>
  <si>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</si>
  <si>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</si>
  <si>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</si>
  <si>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</si>
  <si>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</si>
  <si>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</si>
  <si>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</si>
  <si>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</si>
  <si>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</si>
  <si>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</si>
  <si>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</si>
  <si>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</si>
  <si>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</si>
  <si>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</si>
  <si>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</si>
  <si>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</si>
  <si>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</si>
  <si>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</si>
  <si>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</si>
  <si>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</si>
  <si>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</si>
  <si>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</si>
  <si>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</si>
  <si>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</si>
  <si>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</si>
  <si>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</si>
  <si>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</si>
  <si>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</si>
  <si>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</si>
  <si>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</si>
  <si>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</si>
  <si>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</si>
  <si>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</si>
  <si>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</si>
  <si>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</si>
  <si>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</si>
  <si>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</si>
  <si>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</si>
  <si>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</si>
  <si>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</si>
  <si>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</si>
  <si>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</si>
  <si>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</si>
  <si>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</si>
  <si>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</si>
  <si>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</si>
  <si>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</si>
  <si>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</si>
  <si>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</si>
  <si>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</si>
  <si>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</si>
  <si>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</si>
  <si>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</si>
  <si>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</si>
  <si>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</si>
  <si>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</si>
  <si>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</si>
  <si>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</si>
  <si>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</si>
  <si>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</si>
  <si>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</si>
  <si>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</si>
  <si>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</si>
  <si>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</si>
  <si>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</si>
  <si>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</si>
  <si>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</si>
  <si>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</si>
  <si>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</si>
  <si>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</si>
  <si>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</si>
  <si>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</si>
  <si>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</si>
  <si>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</si>
  <si>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</si>
  <si>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</si>
  <si>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</si>
  <si>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</si>
  <si>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</si>
  <si>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</si>
  <si>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</si>
  <si>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</si>
  <si>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</si>
  <si>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</si>
  <si>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</si>
  <si>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</si>
  <si>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</si>
  <si>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</si>
  <si>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</si>
  <si>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</si>
  <si>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</si>
  <si>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</si>
  <si>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</si>
  <si>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</si>
  <si>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</si>
  <si>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</si>
  <si>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</si>
  <si>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</si>
  <si>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</si>
  <si>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</si>
  <si>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</si>
  <si>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</si>
  <si>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</si>
  <si>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</si>
  <si>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</si>
  <si>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</si>
  <si>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</si>
  <si>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</si>
  <si>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</si>
  <si>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</si>
  <si>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</si>
  <si>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</si>
  <si>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</si>
  <si>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</si>
  <si>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</si>
  <si>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</si>
  <si>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</si>
  <si>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</si>
  <si>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</si>
  <si>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</si>
  <si>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</si>
  <si>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</si>
  <si>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</si>
  <si>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</si>
  <si>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</si>
  <si>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</si>
  <si>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</si>
  <si>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</si>
  <si>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</si>
  <si>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</si>
  <si>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</si>
  <si>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</si>
  <si>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</si>
  <si>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</si>
  <si>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</si>
  <si>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</si>
  <si>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</si>
  <si>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</si>
  <si>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</si>
  <si>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</si>
  <si>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</si>
  <si>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</si>
  <si>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</si>
  <si>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</si>
  <si>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</si>
  <si>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</si>
  <si>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</si>
  <si>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</si>
  <si>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</si>
  <si>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</si>
  <si>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</si>
  <si>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</si>
  <si>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</si>
  <si>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</si>
  <si>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</si>
  <si>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</si>
  <si>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</si>
  <si>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</si>
  <si>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</si>
  <si>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</si>
  <si>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</si>
  <si>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</si>
  <si>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</si>
  <si>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</si>
  <si>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</si>
  <si>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</si>
  <si>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</si>
  <si>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</si>
  <si>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</si>
  <si>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</si>
  <si>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</si>
  <si>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</si>
  <si>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</si>
  <si>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</si>
  <si>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</si>
  <si>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</si>
  <si>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</si>
  <si>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</si>
  <si>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</si>
  <si>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</si>
  <si>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</si>
  <si>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</si>
  <si>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</si>
  <si>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</si>
  <si>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</si>
  <si>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</si>
  <si>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</si>
  <si>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</si>
  <si>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</si>
  <si>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</si>
  <si>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</si>
  <si>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</si>
  <si>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</si>
  <si>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</si>
  <si>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</si>
  <si>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</si>
  <si>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</si>
  <si>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</si>
  <si>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</si>
  <si>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</si>
  <si>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</si>
  <si>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</si>
  <si>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</si>
  <si>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</si>
  <si>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</si>
  <si>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</si>
  <si>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</si>
  <si>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</si>
  <si>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</si>
  <si>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</si>
  <si>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</si>
  <si>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</si>
  <si>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</si>
  <si>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</si>
  <si>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</si>
  <si>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</si>
  <si>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</si>
  <si>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</si>
  <si>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</si>
  <si>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</si>
  <si>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</si>
  <si>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</si>
  <si>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</si>
  <si>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</si>
  <si>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</si>
  <si>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</si>
  <si>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</si>
  <si>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</si>
  <si>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</si>
  <si>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</si>
  <si>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</si>
  <si>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</si>
  <si>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</si>
  <si>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</si>
  <si>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</si>
  <si>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</si>
  <si>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</si>
  <si>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</si>
  <si>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</si>
  <si>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</si>
  <si>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</si>
  <si>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</si>
  <si>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</si>
  <si>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</si>
  <si>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</si>
  <si>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</si>
  <si>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</si>
  <si>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</si>
  <si>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</si>
  <si>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</si>
  <si>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</si>
  <si>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</si>
  <si>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</si>
  <si>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</si>
  <si>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</si>
  <si>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</si>
  <si>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</si>
  <si>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</si>
  <si>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</si>
  <si>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</si>
  <si>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</si>
  <si>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</si>
  <si>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</si>
  <si>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</si>
  <si>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</si>
  <si>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</si>
  <si>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</si>
  <si>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</si>
  <si>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</si>
  <si>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</si>
  <si>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</si>
  <si>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</si>
  <si>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</si>
  <si>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</si>
  <si>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</si>
  <si>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</si>
  <si>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</si>
  <si>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</si>
  <si>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</si>
  <si>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</si>
  <si>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</si>
  <si>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</si>
  <si>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</si>
  <si>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</si>
  <si>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</si>
  <si>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</si>
  <si>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</si>
  <si>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</si>
  <si>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</si>
  <si>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</si>
  <si>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</si>
  <si>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</si>
  <si>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</si>
  <si>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</si>
  <si>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</si>
  <si>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</si>
  <si>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</si>
  <si>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</si>
  <si>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</si>
  <si>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</si>
  <si>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</si>
  <si>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</si>
  <si>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</si>
  <si>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</si>
  <si>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</si>
  <si>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</si>
  <si>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</si>
  <si>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</si>
  <si>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</si>
  <si>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</si>
  <si>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</si>
  <si>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</si>
  <si>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</si>
  <si>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</si>
  <si>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</si>
  <si>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</si>
  <si>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</si>
  <si>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</si>
  <si>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</si>
  <si>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</si>
  <si>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</si>
  <si>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</si>
  <si>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</si>
  <si>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</si>
  <si>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</si>
  <si>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</si>
  <si>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</si>
  <si>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</si>
  <si>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</si>
  <si>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</si>
  <si>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</si>
  <si>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</si>
  <si>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</si>
  <si>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</si>
  <si>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</si>
  <si>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</si>
  <si>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</si>
  <si>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</si>
  <si>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</si>
  <si>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</si>
  <si>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</si>
  <si>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</si>
  <si>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</si>
  <si>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</si>
  <si>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</si>
  <si>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</si>
  <si>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</si>
  <si>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</si>
  <si>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</si>
  <si>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</si>
  <si>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</si>
  <si>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</si>
  <si>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</si>
  <si>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</si>
  <si>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</si>
  <si>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</si>
  <si>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</si>
  <si>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</si>
  <si>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</si>
  <si>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</si>
  <si>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</si>
  <si>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</si>
  <si>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</si>
  <si>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</si>
  <si>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</si>
  <si>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</si>
  <si>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</si>
  <si>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</si>
  <si>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</si>
  <si>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</si>
  <si>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</si>
  <si>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</si>
  <si>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</si>
  <si>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</si>
  <si>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</si>
  <si>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</si>
  <si>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</si>
  <si>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</si>
  <si>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</si>
  <si>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</si>
  <si>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</si>
  <si>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</si>
  <si>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</si>
  <si>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</si>
  <si>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</si>
  <si>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</si>
  <si>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</si>
  <si>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</si>
  <si>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</si>
  <si>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</si>
  <si>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</si>
  <si>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</si>
  <si>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</si>
  <si>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</si>
  <si>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</si>
  <si>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</si>
  <si>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</si>
  <si>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</si>
  <si>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</si>
  <si>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</si>
  <si>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</si>
  <si>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</si>
  <si>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</si>
  <si>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</si>
  <si>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</si>
  <si>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</si>
  <si>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</si>
  <si>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</si>
  <si>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</si>
  <si>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</si>
  <si>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</si>
  <si>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</si>
  <si>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</si>
  <si>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</si>
  <si>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</si>
  <si>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</si>
  <si>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</si>
  <si>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</si>
  <si>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</si>
  <si>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</si>
  <si>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</si>
  <si>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</si>
  <si>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</si>
  <si>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</si>
  <si>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</si>
  <si>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</si>
  <si>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</si>
  <si>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</si>
  <si>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</si>
  <si>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</si>
  <si>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</si>
  <si>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</si>
  <si>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</si>
  <si>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</si>
  <si>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</si>
  <si>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</si>
  <si>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</si>
  <si>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</si>
  <si>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</si>
  <si>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</si>
  <si>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</si>
  <si>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</si>
  <si>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</si>
  <si>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</si>
  <si>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</si>
  <si>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</si>
  <si>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</si>
  <si>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</si>
  <si>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</si>
  <si>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</si>
  <si>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</si>
  <si>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</si>
  <si>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</si>
  <si>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</si>
  <si>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</si>
  <si>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</si>
  <si>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</si>
  <si>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</si>
  <si>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</si>
  <si>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</si>
  <si>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</si>
  <si>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</si>
  <si>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</si>
  <si>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</si>
  <si>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</si>
  <si>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</si>
  <si>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</si>
  <si>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</si>
  <si>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</si>
  <si>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</si>
  <si>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</si>
  <si>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</si>
  <si>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</si>
  <si>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</si>
  <si>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</si>
  <si>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</si>
  <si>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</si>
  <si>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</si>
  <si>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</si>
  <si>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</si>
  <si>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</si>
  <si>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</si>
  <si>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</si>
  <si>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</si>
  <si>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</si>
  <si>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</si>
  <si>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</si>
  <si>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</si>
  <si>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</si>
  <si>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</si>
  <si>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</si>
  <si>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</si>
  <si>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</si>
  <si>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</si>
  <si>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</si>
  <si>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</si>
  <si>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</si>
  <si>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</si>
  <si>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</si>
  <si>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</si>
  <si>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</si>
  <si>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</si>
  <si>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</si>
  <si>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</si>
  <si>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</si>
  <si>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</si>
  <si>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</si>
  <si>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</si>
  <si>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</si>
  <si>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</si>
  <si>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</si>
  <si>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</si>
  <si>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</si>
  <si>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</si>
  <si>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</si>
  <si>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</si>
  <si>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</si>
  <si>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</si>
  <si>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</si>
  <si>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</si>
  <si>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</si>
  <si>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</si>
  <si>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</si>
  <si>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</si>
  <si>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</si>
  <si>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</si>
  <si>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</si>
  <si>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</si>
  <si>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</si>
  <si>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</si>
  <si>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</si>
  <si>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</si>
  <si>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</si>
  <si>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</si>
  <si>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</si>
  <si>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</si>
  <si>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</si>
  <si>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</si>
  <si>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</si>
  <si>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</si>
  <si>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</si>
  <si>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</si>
  <si>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</si>
  <si>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</si>
  <si>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</si>
  <si>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</si>
  <si>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</si>
  <si>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</si>
  <si>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</si>
  <si>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</si>
  <si>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</si>
  <si>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</si>
  <si>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</si>
  <si>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</si>
  <si>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</si>
  <si>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</si>
  <si>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</si>
  <si>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</si>
  <si>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</si>
  <si>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</si>
  <si>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</si>
  <si>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</si>
  <si>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</si>
  <si>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</si>
  <si>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</si>
  <si>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</si>
  <si>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</si>
  <si>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</si>
  <si>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</si>
  <si>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</si>
  <si>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</si>
  <si>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</si>
  <si>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</si>
  <si>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</si>
  <si>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</si>
  <si>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</si>
  <si>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</si>
  <si>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</si>
  <si>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</si>
  <si>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</si>
  <si>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</si>
  <si>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</si>
  <si>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</si>
  <si>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</si>
  <si>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</si>
  <si>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</si>
  <si>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</si>
  <si>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</si>
  <si>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</si>
  <si>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</si>
  <si>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</si>
  <si>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</si>
  <si>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</si>
  <si>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</si>
  <si>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</si>
  <si>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</si>
  <si>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</si>
  <si>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</si>
  <si>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</si>
  <si>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</si>
  <si>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</si>
  <si>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</si>
  <si>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</si>
  <si>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</si>
  <si>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</si>
  <si>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</si>
  <si>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</si>
  <si>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</si>
  <si>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</si>
  <si>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</si>
  <si>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</si>
  <si>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</si>
  <si>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</si>
  <si>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</si>
  <si>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</si>
  <si>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</si>
  <si>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</si>
  <si>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</si>
  <si>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</si>
  <si>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</si>
  <si>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</si>
  <si>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</si>
  <si>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</si>
  <si>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</si>
  <si>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</si>
  <si>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</si>
  <si>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</si>
  <si>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</si>
  <si>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</si>
  <si>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</si>
  <si>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</si>
  <si>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</si>
  <si>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</si>
  <si>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</si>
  <si>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</si>
  <si>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</si>
  <si>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</si>
  <si>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</si>
  <si>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</si>
  <si>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</si>
  <si>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</si>
  <si>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</si>
  <si>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</si>
  <si>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</si>
  <si>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</si>
  <si>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</si>
  <si>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</si>
  <si>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</si>
  <si>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</si>
  <si>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</si>
  <si>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</si>
  <si>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</si>
  <si>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</si>
  <si>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</si>
  <si>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</si>
  <si>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</si>
  <si>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</si>
  <si>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</si>
  <si>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</si>
  <si>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</si>
  <si>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</si>
  <si>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</si>
  <si>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</si>
  <si>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</si>
  <si>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</si>
  <si>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</si>
  <si>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</si>
  <si>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</si>
  <si>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</si>
  <si>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</si>
  <si>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</si>
  <si>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</si>
  <si>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</si>
  <si>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</si>
  <si>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</si>
  <si>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</si>
  <si>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</si>
  <si>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</si>
  <si>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</si>
  <si>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</si>
  <si>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</si>
  <si>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</si>
  <si>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</si>
  <si>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</si>
  <si>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</si>
  <si>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</si>
  <si>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</si>
  <si>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</si>
  <si>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</si>
  <si>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</si>
  <si>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</si>
  <si>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</si>
  <si>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</si>
  <si>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</si>
  <si>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</si>
  <si>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</si>
  <si>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</si>
  <si>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</si>
  <si>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</si>
  <si>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</si>
  <si>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</si>
  <si>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</si>
  <si>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</si>
  <si>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</si>
  <si>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</si>
  <si>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</si>
  <si>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</si>
  <si>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</si>
  <si>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</si>
  <si>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</si>
  <si>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</si>
  <si>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</si>
  <si>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</si>
  <si>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</si>
  <si>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</si>
  <si>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</si>
  <si>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</si>
  <si>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</si>
  <si>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</si>
  <si>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</si>
  <si>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</si>
  <si>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</si>
  <si>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</si>
  <si>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</si>
  <si>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</si>
  <si>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</si>
  <si>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</si>
  <si>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</si>
  <si>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</si>
  <si>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</si>
  <si>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</si>
  <si>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</si>
  <si>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</si>
  <si>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</si>
  <si>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</si>
  <si>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</si>
  <si>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</si>
  <si>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</si>
  <si>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</si>
  <si>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</si>
  <si>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</si>
  <si>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</si>
  <si>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</si>
  <si>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</si>
  <si>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</si>
  <si>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</si>
  <si>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</si>
  <si>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</si>
  <si>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</si>
  <si>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</si>
  <si>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</si>
  <si>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</si>
  <si>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</si>
  <si>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</si>
  <si>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</si>
  <si>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</si>
  <si>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</si>
  <si>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</si>
  <si>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</si>
  <si>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</si>
  <si>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</si>
  <si>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</si>
  <si>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</si>
  <si>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</si>
  <si>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</si>
  <si>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</si>
  <si>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</si>
  <si>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</si>
  <si>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</si>
  <si>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</si>
  <si>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</si>
  <si>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</si>
  <si>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</si>
  <si>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</si>
  <si>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</si>
  <si>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</si>
  <si>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</si>
  <si>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</si>
  <si>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</si>
  <si>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</si>
  <si>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</si>
  <si>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</si>
  <si>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</si>
  <si>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</si>
  <si>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</si>
  <si>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</si>
  <si>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</si>
  <si>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</si>
  <si>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</si>
  <si>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</si>
  <si>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</si>
  <si>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</si>
  <si>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</si>
  <si>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</si>
  <si>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</si>
  <si>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</si>
  <si>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</si>
  <si>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</si>
  <si>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</si>
  <si>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</si>
  <si>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</si>
  <si>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</si>
  <si>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</si>
  <si>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</si>
  <si>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</si>
  <si>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</si>
  <si>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</si>
  <si>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</si>
  <si>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</si>
  <si>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</si>
  <si>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</si>
  <si>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</si>
  <si>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</si>
  <si>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</si>
  <si>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</si>
  <si>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</si>
  <si>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</si>
  <si>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</si>
  <si>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</si>
  <si>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</si>
  <si>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</si>
  <si>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</si>
  <si>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</si>
  <si>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</si>
  <si>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</si>
  <si>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</si>
  <si>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</si>
  <si>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</si>
  <si>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</si>
  <si>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</si>
  <si>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</si>
  <si>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</si>
  <si>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</si>
  <si>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</si>
  <si>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</si>
  <si>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</si>
  <si>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</si>
  <si>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</si>
  <si>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</si>
  <si>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</si>
  <si>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</si>
  <si>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</si>
  <si>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</si>
  <si>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</si>
  <si>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</si>
  <si>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</si>
  <si>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</si>
  <si>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</si>
  <si>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</si>
  <si>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</si>
  <si>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</si>
  <si>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</si>
  <si>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</si>
  <si>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</si>
  <si>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</si>
  <si>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</si>
  <si>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</si>
  <si>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</si>
  <si>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</si>
  <si>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</si>
  <si>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</si>
  <si>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</si>
  <si>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</si>
  <si>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</si>
  <si>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</si>
  <si>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</si>
  <si>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</si>
  <si>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</si>
  <si>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</si>
  <si>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</si>
  <si>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</si>
  <si>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</si>
  <si>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</si>
  <si>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</si>
  <si>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</si>
  <si>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</si>
  <si>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</si>
  <si>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</si>
  <si>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</si>
  <si>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</si>
  <si>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</si>
  <si>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</si>
  <si>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</si>
  <si>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</si>
  <si>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</si>
  <si>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</si>
  <si>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</si>
  <si>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</si>
  <si>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</si>
  <si>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</si>
  <si>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</si>
  <si>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</si>
  <si>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</si>
  <si>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</si>
  <si>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</si>
  <si>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</si>
  <si>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</si>
  <si>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</si>
  <si>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</si>
  <si>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</si>
  <si>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</si>
  <si>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</si>
  <si>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</si>
  <si>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</si>
  <si>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</si>
  <si>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</si>
  <si>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</si>
  <si>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</si>
  <si>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</si>
  <si>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</si>
  <si>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</si>
  <si>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</si>
  <si>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</si>
  <si>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</si>
  <si>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</si>
  <si>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</si>
  <si>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</si>
  <si>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</si>
  <si>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</si>
  <si>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</si>
  <si>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</si>
  <si>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</si>
  <si>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</si>
  <si>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</si>
  <si>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</si>
  <si>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</si>
  <si>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</si>
  <si>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</si>
  <si>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</si>
  <si>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</si>
  <si>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</si>
  <si>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</si>
  <si>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</si>
  <si>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</si>
  <si>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</si>
  <si>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</si>
  <si>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</si>
  <si>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</si>
  <si>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</si>
  <si>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</si>
  <si>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</si>
  <si>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</si>
  <si>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</si>
  <si>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</si>
  <si>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</si>
  <si>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</si>
  <si>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</si>
  <si>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</si>
  <si>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</si>
  <si>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</si>
  <si>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</si>
  <si>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</si>
  <si>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</si>
  <si>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</si>
  <si>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</si>
  <si>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</si>
  <si>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</si>
  <si>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</si>
  <si>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</si>
  <si>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</si>
  <si>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</si>
  <si>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</si>
  <si>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</si>
  <si>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</si>
  <si>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</si>
  <si>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</si>
  <si>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</si>
  <si>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</si>
  <si>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</si>
  <si>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</si>
  <si>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</si>
  <si>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</si>
  <si>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</si>
  <si>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</si>
  <si>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</si>
  <si>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</si>
  <si>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</si>
  <si>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</si>
  <si>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</si>
  <si>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</si>
  <si>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</si>
  <si>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</si>
  <si>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</si>
  <si>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</si>
  <si>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</si>
  <si>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</si>
  <si>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</si>
  <si>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</si>
  <si>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</si>
  <si>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</si>
  <si>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</si>
  <si>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</si>
  <si>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</si>
  <si>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</si>
  <si>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</si>
  <si>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</si>
  <si>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</si>
  <si>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</si>
  <si>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</si>
  <si>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</si>
  <si>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</si>
  <si>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</si>
  <si>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</si>
  <si>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</si>
  <si>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</si>
  <si>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</si>
  <si>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</si>
  <si>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</si>
  <si>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</si>
  <si>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</si>
  <si>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</si>
  <si>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</si>
  <si>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</si>
  <si>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</si>
  <si>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</si>
  <si>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</si>
  <si>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</si>
  <si>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</si>
  <si>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</si>
  <si>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</si>
  <si>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</si>
  <si>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</si>
  <si>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</si>
  <si>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</si>
  <si>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</si>
  <si>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</si>
  <si>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</si>
  <si>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</si>
  <si>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</si>
  <si>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</si>
  <si>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</si>
  <si>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</si>
  <si>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</si>
  <si>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</si>
  <si>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</si>
  <si>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</si>
  <si>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</si>
  <si>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</si>
  <si>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</si>
  <si>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</si>
  <si>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</si>
  <si>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</si>
  <si>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</si>
  <si>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</si>
  <si>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</si>
  <si>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</si>
  <si>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</si>
  <si>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</si>
  <si>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</si>
  <si>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</si>
  <si>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</si>
  <si>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</si>
  <si>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</si>
  <si>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</si>
  <si>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</si>
  <si>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</si>
  <si>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</si>
  <si>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</si>
  <si>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</si>
  <si>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</si>
  <si>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</si>
  <si>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</si>
  <si>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</si>
  <si>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</si>
  <si>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</si>
  <si>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</si>
  <si>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</si>
  <si>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</si>
  <si>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</si>
  <si>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</si>
  <si>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</si>
  <si>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</si>
  <si>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</si>
  <si>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</si>
  <si>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</si>
  <si>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</si>
  <si>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</si>
  <si>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</si>
  <si>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</si>
  <si>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</si>
  <si>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</si>
  <si>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</si>
  <si>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</si>
  <si>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</si>
  <si>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</si>
  <si>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</si>
  <si>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</si>
  <si>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</si>
  <si>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</si>
  <si>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</si>
  <si>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</si>
  <si>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</si>
  <si>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</si>
  <si>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</si>
  <si>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</si>
  <si>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</si>
  <si>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</si>
  <si>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</si>
  <si>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</si>
  <si>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</si>
  <si>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</si>
  <si>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</si>
  <si>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</si>
  <si>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</si>
  <si>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</si>
  <si>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</si>
  <si>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</si>
  <si>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</si>
  <si>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</si>
  <si>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</si>
  <si>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</si>
  <si>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</si>
  <si>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</si>
  <si>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</si>
  <si>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</si>
  <si>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</si>
  <si>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</si>
  <si>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</si>
  <si>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</si>
  <si>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</si>
  <si>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</si>
  <si>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</si>
  <si>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</si>
  <si>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</si>
  <si>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</si>
  <si>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</si>
  <si>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</si>
  <si>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</si>
  <si>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</si>
  <si>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</si>
  <si>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</si>
  <si>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</si>
  <si>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</si>
  <si>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</si>
  <si>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</si>
  <si>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</si>
  <si>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</si>
  <si>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</si>
  <si>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</si>
  <si>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</si>
  <si>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</si>
  <si>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</si>
  <si>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</si>
  <si>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</si>
  <si>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</si>
  <si>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</si>
  <si>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</si>
  <si>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</si>
  <si>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</si>
  <si>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</si>
  <si>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</si>
  <si>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</si>
  <si>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</si>
  <si>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</si>
  <si>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</si>
  <si>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</si>
  <si>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</si>
  <si>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</si>
  <si>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</si>
  <si>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</si>
  <si>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</si>
  <si>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</si>
  <si>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</si>
  <si>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</si>
  <si>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</si>
  <si>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</si>
  <si>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</si>
  <si>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</si>
  <si>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</si>
  <si>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</si>
  <si>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</si>
  <si>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</si>
  <si>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</si>
  <si>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</si>
  <si>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</si>
  <si>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</si>
  <si>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</si>
  <si>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</si>
  <si>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</si>
  <si>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</si>
  <si>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</si>
  <si>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</si>
  <si>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</si>
  <si>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</si>
  <si>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</si>
  <si>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</si>
  <si>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</si>
  <si>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</si>
  <si>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</si>
  <si>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</si>
  <si>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</si>
  <si>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</si>
  <si>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</si>
  <si>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</si>
  <si>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</si>
  <si>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</si>
  <si>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</si>
  <si>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</si>
  <si>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</si>
  <si>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</si>
  <si>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</si>
  <si>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</si>
  <si>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</si>
  <si>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</si>
  <si>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</si>
  <si>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</si>
  <si>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</si>
  <si>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</si>
  <si>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</si>
  <si>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</si>
  <si>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</si>
  <si>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</si>
  <si>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</si>
  <si>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</si>
  <si>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</si>
  <si>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</si>
  <si>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</si>
  <si>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</si>
  <si>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</si>
  <si>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</si>
  <si>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</si>
  <si>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</si>
  <si>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</si>
  <si>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</si>
  <si>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</si>
  <si>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</si>
  <si>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</si>
  <si>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</si>
  <si>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</si>
  <si>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</si>
  <si>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</si>
  <si>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</si>
  <si>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</si>
  <si>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</si>
  <si>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</si>
  <si>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</si>
  <si>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</si>
  <si>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</si>
  <si>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</si>
  <si>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</si>
  <si>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</si>
  <si>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</si>
  <si>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</si>
  <si>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</si>
  <si>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</si>
  <si>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</si>
  <si>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</si>
  <si>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</si>
  <si>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</si>
  <si>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</si>
  <si>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</si>
  <si>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</si>
  <si>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</si>
  <si>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</si>
  <si>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</si>
  <si>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</si>
  <si>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</si>
  <si>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</si>
  <si>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</si>
  <si>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</si>
  <si>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</si>
  <si>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</si>
  <si>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</si>
  <si>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</si>
  <si>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</si>
  <si>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</si>
  <si>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</si>
  <si>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</si>
  <si>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</si>
  <si>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</si>
  <si>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</si>
  <si>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</si>
  <si>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</si>
  <si>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</si>
  <si>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</si>
  <si>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</si>
  <si>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</si>
  <si>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</si>
  <si>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</si>
  <si>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</si>
  <si>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</si>
  <si>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</si>
  <si>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</si>
  <si>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</si>
  <si>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</si>
  <si>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</si>
  <si>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</si>
  <si>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</si>
  <si>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</si>
  <si>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</si>
  <si>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</si>
  <si>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</si>
  <si>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</si>
  <si>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</si>
  <si>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</si>
  <si>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</si>
  <si>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</si>
  <si>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</si>
  <si>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</si>
  <si>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</si>
  <si>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</si>
  <si>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</si>
  <si>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</si>
  <si>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</si>
  <si>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</si>
  <si>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</si>
  <si>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</si>
  <si>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</si>
  <si>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</si>
  <si>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</si>
  <si>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</si>
  <si>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</si>
  <si>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</si>
  <si>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</si>
  <si>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</si>
  <si>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</si>
  <si>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</si>
  <si>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</si>
  <si>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</si>
  <si>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</si>
  <si>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</si>
  <si>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</si>
  <si>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</si>
  <si>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</si>
  <si>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</si>
  <si>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</si>
  <si>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</si>
  <si>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</si>
  <si>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</si>
  <si>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</si>
  <si>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</si>
  <si>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</si>
  <si>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</si>
  <si>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</si>
  <si>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</si>
  <si>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</si>
  <si>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</si>
  <si>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</si>
  <si>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</si>
  <si>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</si>
  <si>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</si>
  <si>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</si>
  <si>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</si>
  <si>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</si>
  <si>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</si>
  <si>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</si>
  <si>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</si>
  <si>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</si>
  <si>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</si>
  <si>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</si>
  <si>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</si>
  <si>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</si>
  <si>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</si>
  <si>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</si>
  <si>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</si>
  <si>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</si>
  <si>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</si>
  <si>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</si>
  <si>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</si>
  <si>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</si>
  <si>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</si>
  <si>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</si>
  <si>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</si>
  <si>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</si>
  <si>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</si>
  <si>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</si>
  <si>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</si>
  <si>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</si>
  <si>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</si>
  <si>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</si>
  <si>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</si>
  <si>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</si>
  <si>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</si>
  <si>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</si>
  <si>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</si>
  <si>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</si>
  <si>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</si>
  <si>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</si>
  <si>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</si>
  <si>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</si>
  <si>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</si>
  <si>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</si>
  <si>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</si>
  <si>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</si>
  <si>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</si>
  <si>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</si>
  <si>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</si>
  <si>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</si>
  <si>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</si>
  <si>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</si>
  <si>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</si>
  <si>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</si>
  <si>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</si>
  <si>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</si>
  <si>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</si>
  <si>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</si>
  <si>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</si>
  <si>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</si>
  <si>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</si>
  <si>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</si>
  <si>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</si>
  <si>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</si>
  <si>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</si>
  <si>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</si>
  <si>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</si>
  <si>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</si>
  <si>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</si>
  <si>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</si>
  <si>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</si>
  <si>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</si>
  <si>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</si>
  <si>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</si>
  <si>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</si>
  <si>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</si>
  <si>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</si>
  <si>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</si>
  <si>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</si>
  <si>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</si>
  <si>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</si>
  <si>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</si>
  <si>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</si>
  <si>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</si>
  <si>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</si>
  <si>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</si>
  <si>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</si>
  <si>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</si>
  <si>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</si>
  <si>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</si>
  <si>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</si>
  <si>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</si>
  <si>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</si>
  <si>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</si>
  <si>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</si>
  <si>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</si>
  <si>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</si>
  <si>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</si>
  <si>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</si>
  <si>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</si>
  <si>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</si>
  <si>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</si>
  <si>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</si>
  <si>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</si>
  <si>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</si>
  <si>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</si>
  <si>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</si>
  <si>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</si>
  <si>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</si>
  <si>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</si>
  <si>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</si>
  <si>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</si>
  <si>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</si>
  <si>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</si>
  <si>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</si>
  <si>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</si>
  <si>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</si>
  <si>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</si>
  <si>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</si>
  <si>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</si>
  <si>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</si>
  <si>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</si>
  <si>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</si>
  <si>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</si>
  <si>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</si>
  <si>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</si>
  <si>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</si>
  <si>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</si>
  <si>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</si>
  <si>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</si>
  <si>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</si>
  <si>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</si>
  <si>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</si>
  <si>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</si>
  <si>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</si>
  <si>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</si>
  <si>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</si>
  <si>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</si>
  <si>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</si>
  <si>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</si>
  <si>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</si>
  <si>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</si>
  <si>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</si>
  <si>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</si>
  <si>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</si>
  <si>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</si>
  <si>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</si>
  <si>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</si>
  <si>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</si>
  <si>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</si>
  <si>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</si>
  <si>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</si>
  <si>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</si>
  <si>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</si>
  <si>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</si>
  <si>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</si>
  <si>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</si>
  <si>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</si>
  <si>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</si>
  <si>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</si>
  <si>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</si>
  <si>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</si>
  <si>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</si>
  <si>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</si>
  <si>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</si>
  <si>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</si>
  <si>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</si>
  <si>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</si>
  <si>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</si>
  <si>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</si>
  <si>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</si>
  <si>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</si>
  <si>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</si>
  <si>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</si>
  <si>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</si>
  <si>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</si>
  <si>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</si>
  <si>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</si>
  <si>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</si>
  <si>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</si>
  <si>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</si>
  <si>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</si>
  <si>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</si>
  <si>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</si>
  <si>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</si>
  <si>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</si>
  <si>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</si>
  <si>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</si>
  <si>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</si>
  <si>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</si>
  <si>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</si>
  <si>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</si>
  <si>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</si>
  <si>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</si>
  <si>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</si>
  <si>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</si>
  <si>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</si>
  <si>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</si>
  <si>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</si>
  <si>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</si>
  <si>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</si>
  <si>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</si>
  <si>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</si>
  <si>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</si>
  <si>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</si>
  <si>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</si>
  <si>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</si>
  <si>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</si>
  <si>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</si>
  <si>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</si>
  <si>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</si>
  <si>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</si>
  <si>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</si>
  <si>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</si>
  <si>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</si>
  <si>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</si>
  <si>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</si>
  <si>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</si>
  <si>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</si>
  <si>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</si>
  <si>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</si>
  <si>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</si>
  <si>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</si>
  <si>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</si>
  <si>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</si>
  <si>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</si>
  <si>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</si>
  <si>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</si>
  <si>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</si>
  <si>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</si>
  <si>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</si>
  <si>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</si>
  <si>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</si>
  <si>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</si>
  <si>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</si>
  <si>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</si>
  <si>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</si>
  <si>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</si>
  <si>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</si>
  <si>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</si>
  <si>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</si>
  <si>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</si>
  <si>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</si>
  <si>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</si>
  <si>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</si>
  <si>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</si>
  <si>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</si>
  <si>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</si>
  <si>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</si>
  <si>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</si>
  <si>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</si>
  <si>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</si>
  <si>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</si>
  <si>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</si>
  <si>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</si>
  <si>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</si>
  <si>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</si>
  <si>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</si>
  <si>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</si>
  <si>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</si>
  <si>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</si>
  <si>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</si>
  <si>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</si>
  <si>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</si>
  <si>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</si>
  <si>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</si>
  <si>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</si>
  <si>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</si>
  <si>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</si>
  <si>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</si>
  <si>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</si>
  <si>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</si>
  <si>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</si>
  <si>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</si>
  <si>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</si>
  <si>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</si>
  <si>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</si>
  <si>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</si>
  <si>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</si>
  <si>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</si>
  <si>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</si>
  <si>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</si>
  <si>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</si>
  <si>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</si>
  <si>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</si>
  <si>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</si>
  <si>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</si>
  <si>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</si>
  <si>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</si>
  <si>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</si>
  <si>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</si>
  <si>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</si>
  <si>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</si>
  <si>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</si>
  <si>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</si>
  <si>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</si>
  <si>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</si>
  <si>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</si>
  <si>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</si>
  <si>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</si>
  <si>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</si>
  <si>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</si>
  <si>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</si>
  <si>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</si>
  <si>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</si>
  <si>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</si>
  <si>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</si>
  <si>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</si>
  <si>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</si>
  <si>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</si>
  <si>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</si>
  <si>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</si>
  <si>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</si>
  <si>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</si>
  <si>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</si>
  <si>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</si>
  <si>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</si>
  <si>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</si>
  <si>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</si>
  <si>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</si>
  <si>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</si>
  <si>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</si>
  <si>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</si>
  <si>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</si>
  <si>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</si>
  <si>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</si>
  <si>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</si>
  <si>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</si>
  <si>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</si>
  <si>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</si>
  <si>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</si>
  <si>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</si>
  <si>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</si>
  <si>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</si>
  <si>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</si>
  <si>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</si>
  <si>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</si>
  <si>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</si>
  <si>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</si>
  <si>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</si>
  <si>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</si>
  <si>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</si>
  <si>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</si>
  <si>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</si>
  <si>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</si>
  <si>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</si>
  <si>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</si>
  <si>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</si>
  <si>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</si>
  <si>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</si>
  <si>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</si>
  <si>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</si>
  <si>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</si>
  <si>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</si>
  <si>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</si>
  <si>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</si>
  <si>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</si>
  <si>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</si>
  <si>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</si>
  <si>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</si>
  <si>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</si>
  <si>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</si>
  <si>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</si>
  <si>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</si>
  <si>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</si>
  <si>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</si>
  <si>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</si>
  <si>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</si>
  <si>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</si>
  <si>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</si>
  <si>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</si>
  <si>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</si>
  <si>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</si>
  <si>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</si>
  <si>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</si>
  <si>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</si>
  <si>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</si>
  <si>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</si>
  <si>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</si>
  <si>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</si>
  <si>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</si>
  <si>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</si>
  <si>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</si>
  <si>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</si>
  <si>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</si>
  <si>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</si>
  <si>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</si>
  <si>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</si>
  <si>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</si>
  <si>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</si>
  <si>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</si>
  <si>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</si>
  <si>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</si>
  <si>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</si>
  <si>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</si>
  <si>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</si>
  <si>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</si>
  <si>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</si>
  <si>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</si>
  <si>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</si>
  <si>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</si>
  <si>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</si>
  <si>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</si>
  <si>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</si>
  <si>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</si>
  <si>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</si>
  <si>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</si>
  <si>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</si>
  <si>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</si>
  <si>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</si>
  <si>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</si>
  <si>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</si>
  <si>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</si>
  <si>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</si>
  <si>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</si>
  <si>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</si>
  <si>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</si>
  <si>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</si>
  <si>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</si>
  <si>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</si>
  <si>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</si>
  <si>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</si>
  <si>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</si>
  <si>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</si>
  <si>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</si>
  <si>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</si>
  <si>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</si>
  <si>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</si>
  <si>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</si>
  <si>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</si>
  <si>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</si>
  <si>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</si>
  <si>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</si>
  <si>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</si>
  <si>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</si>
  <si>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</si>
  <si>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</si>
  <si>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</si>
  <si>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</si>
  <si>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</si>
  <si>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</si>
  <si>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</si>
  <si>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</si>
  <si>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</si>
  <si>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</si>
  <si>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</si>
  <si>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</si>
  <si>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</si>
  <si>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</si>
  <si>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</si>
  <si>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</si>
  <si>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</si>
  <si>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</si>
  <si>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</si>
  <si>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</si>
  <si>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</si>
  <si>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</si>
  <si>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</si>
  <si>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</si>
  <si>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</si>
  <si>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</si>
  <si>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</si>
  <si>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</si>
  <si>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</si>
  <si>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</si>
  <si>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</si>
  <si>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</si>
  <si>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</si>
  <si>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</si>
  <si>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</si>
  <si>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</si>
  <si>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</si>
  <si>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</si>
  <si>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</si>
  <si>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</si>
  <si>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</si>
  <si>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</si>
  <si>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</si>
  <si>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</si>
  <si>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</si>
  <si>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</si>
  <si>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</si>
  <si>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</si>
  <si>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</si>
  <si>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</si>
  <si>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</si>
  <si>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</si>
  <si>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</si>
  <si>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</si>
  <si>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</si>
  <si>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</si>
  <si>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</si>
  <si>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</si>
  <si>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</si>
  <si>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</si>
  <si>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</si>
  <si>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</si>
  <si>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</si>
  <si>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</si>
  <si>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</si>
  <si>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</si>
  <si>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</si>
  <si>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</si>
  <si>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</si>
  <si>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</si>
  <si>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</si>
  <si>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</si>
  <si>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</si>
  <si>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</si>
  <si>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</si>
  <si>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</si>
  <si>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</si>
  <si>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</si>
  <si>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</si>
  <si>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</si>
  <si>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</si>
  <si>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</si>
  <si>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</si>
  <si>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</si>
  <si>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</si>
  <si>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</si>
  <si>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</si>
  <si>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</si>
  <si>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</si>
  <si>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</si>
  <si>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</si>
  <si>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</si>
  <si>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</si>
  <si>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</si>
  <si>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</si>
  <si>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</si>
  <si>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</si>
  <si>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</si>
  <si>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</si>
  <si>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</si>
  <si>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</si>
  <si>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</si>
  <si>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</si>
  <si>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</si>
  <si>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</si>
  <si>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</si>
  <si>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</si>
  <si>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</si>
  <si>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</si>
  <si>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</si>
  <si>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</si>
  <si>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</si>
  <si>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</si>
  <si>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</si>
  <si>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</si>
  <si>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</si>
  <si>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</si>
  <si>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</si>
  <si>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</si>
  <si>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</si>
  <si>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</si>
  <si>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</si>
  <si>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</si>
  <si>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</si>
  <si>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</si>
  <si>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</si>
  <si>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</si>
  <si>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</si>
  <si>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</si>
  <si>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</si>
  <si>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</si>
  <si>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</si>
  <si>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</si>
  <si>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</si>
  <si>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</si>
  <si>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</si>
  <si>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</si>
  <si>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</si>
  <si>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</si>
  <si>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</si>
  <si>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</si>
  <si>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</si>
  <si>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</si>
  <si>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</si>
  <si>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</si>
  <si>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</si>
  <si>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</si>
  <si>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</si>
  <si>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</si>
  <si>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</si>
  <si>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</si>
  <si>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</si>
  <si>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</si>
  <si>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</si>
  <si>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</si>
  <si>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</si>
  <si>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</si>
  <si>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</si>
  <si>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</si>
  <si>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</si>
  <si>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</si>
  <si>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</si>
  <si>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</si>
  <si>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</si>
  <si>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</si>
  <si>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</si>
  <si>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</si>
  <si>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</si>
  <si>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</si>
  <si>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</si>
  <si>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</si>
  <si>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</si>
  <si>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</si>
  <si>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</si>
  <si>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</si>
  <si>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</si>
  <si>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</si>
  <si>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</si>
  <si>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</si>
  <si>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</si>
  <si>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</si>
  <si>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</si>
  <si>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</si>
  <si>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</si>
  <si>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</si>
  <si>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</si>
  <si>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</si>
  <si>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</si>
  <si>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</si>
  <si>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</si>
  <si>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</si>
  <si>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</si>
  <si>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</si>
  <si>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</si>
  <si>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</si>
  <si>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</si>
  <si>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</si>
  <si>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</si>
  <si>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</si>
  <si>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</si>
  <si>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</si>
  <si>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</si>
  <si>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</si>
  <si>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</si>
  <si>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</si>
  <si>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</si>
  <si>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</si>
  <si>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</si>
  <si>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</si>
  <si>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</si>
  <si>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</si>
  <si>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</si>
  <si>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</si>
  <si>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</si>
  <si>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</si>
  <si>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</si>
  <si>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</si>
  <si>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</si>
  <si>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</si>
  <si>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</si>
  <si>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</si>
  <si>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</si>
  <si>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</si>
  <si>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</si>
  <si>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</si>
  <si>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</si>
  <si>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</si>
  <si>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</si>
  <si>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</si>
  <si>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</si>
  <si>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</si>
  <si>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</si>
  <si>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</si>
  <si>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</si>
  <si>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</si>
  <si>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</si>
  <si>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</si>
  <si>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</si>
  <si>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</si>
  <si>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</si>
  <si>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</si>
  <si>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</si>
  <si>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</si>
  <si>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</si>
  <si>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</si>
  <si>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</si>
  <si>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</si>
  <si>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</si>
  <si>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</si>
  <si>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</si>
  <si>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</si>
  <si>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</si>
  <si>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</si>
  <si>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</si>
  <si>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</si>
  <si>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</si>
  <si>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</si>
  <si>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</si>
  <si>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</si>
  <si>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</si>
  <si>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</si>
  <si>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</si>
  <si>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</si>
  <si>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</si>
  <si>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</si>
  <si>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</si>
  <si>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</si>
  <si>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</si>
  <si>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</si>
  <si>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</si>
  <si>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</si>
  <si>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</si>
  <si>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</si>
  <si>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</si>
  <si>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</si>
  <si>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</si>
  <si>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</si>
  <si>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</si>
  <si>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</si>
  <si>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</si>
  <si>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</si>
  <si>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</si>
  <si>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</si>
  <si>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</si>
  <si>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</si>
  <si>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</si>
  <si>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</si>
  <si>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</si>
  <si>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</si>
  <si>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</si>
  <si>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</si>
  <si>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</si>
  <si>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</si>
  <si>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</si>
  <si>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</si>
  <si>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</si>
  <si>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</si>
  <si>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</si>
  <si>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</si>
  <si>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</si>
  <si>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</si>
  <si>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</si>
  <si>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</si>
  <si>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</si>
  <si>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</si>
  <si>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</si>
  <si>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</si>
  <si>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</si>
  <si>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</si>
  <si>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</si>
  <si>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</si>
  <si>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</si>
  <si>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</si>
  <si>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</si>
  <si>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</si>
  <si>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</si>
  <si>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</si>
  <si>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</si>
  <si>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</si>
  <si>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</si>
  <si>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</si>
  <si>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</si>
  <si>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</si>
  <si>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</si>
  <si>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</si>
  <si>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</si>
  <si>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</si>
  <si>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</si>
  <si>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</si>
  <si>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</si>
  <si>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</si>
  <si>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</si>
  <si>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</si>
  <si>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</si>
  <si>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</si>
  <si>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</si>
  <si>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</si>
  <si>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</si>
  <si>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</si>
  <si>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</si>
  <si>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</si>
  <si>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</si>
  <si>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</si>
  <si>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</si>
  <si>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</si>
  <si>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</si>
  <si>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</si>
  <si>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</si>
  <si>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</si>
  <si>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</si>
  <si>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</si>
  <si>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</si>
  <si>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</si>
  <si>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</si>
  <si>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</si>
  <si>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</si>
  <si>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</si>
  <si>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</si>
  <si>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</si>
  <si>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</si>
  <si>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</si>
  <si>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</si>
  <si>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</si>
  <si>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</si>
  <si>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</si>
  <si>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</si>
  <si>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</si>
  <si>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</si>
  <si>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</si>
  <si>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</si>
  <si>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</si>
  <si>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</si>
  <si>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</si>
  <si>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</si>
  <si>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</si>
  <si>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</si>
  <si>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</si>
  <si>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</si>
  <si>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</si>
  <si>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</si>
  <si>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</si>
  <si>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</si>
  <si>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</si>
  <si>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</si>
  <si>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</si>
  <si>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</si>
  <si>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</si>
  <si>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</si>
  <si>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</si>
  <si>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</si>
  <si>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</si>
  <si>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</si>
  <si>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</si>
  <si>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</si>
  <si>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</si>
  <si>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</si>
  <si>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</si>
  <si>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</si>
  <si>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</si>
  <si>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</si>
  <si>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</si>
  <si>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</si>
  <si>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</si>
  <si>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</si>
  <si>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</si>
  <si>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</si>
  <si>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</si>
  <si>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</si>
  <si>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</si>
  <si>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</si>
  <si>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</si>
  <si>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</si>
  <si>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</si>
  <si>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</si>
  <si>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</si>
  <si>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</si>
  <si>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</si>
  <si>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</si>
  <si>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</si>
  <si>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</si>
  <si>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</si>
  <si>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</si>
  <si>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</si>
  <si>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</si>
  <si>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</si>
  <si>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</si>
  <si>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</si>
  <si>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</si>
  <si>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</si>
  <si>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</si>
  <si>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</si>
  <si>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</si>
  <si>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</si>
  <si>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</si>
  <si>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</si>
  <si>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</si>
  <si>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</si>
  <si>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</si>
  <si>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</si>
  <si>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</si>
  <si>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</si>
  <si>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</si>
  <si>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</si>
  <si>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</si>
  <si>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</si>
  <si>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</si>
  <si>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</si>
  <si>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</si>
  <si>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</si>
  <si>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</si>
  <si>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</si>
  <si>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</si>
  <si>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</si>
  <si>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</si>
  <si>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</si>
  <si>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</si>
  <si>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</si>
  <si>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</si>
  <si>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</si>
  <si>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</si>
  <si>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</si>
  <si>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</si>
  <si>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</si>
  <si>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</si>
  <si>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</si>
  <si>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</si>
  <si>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</si>
  <si>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</si>
  <si>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</si>
  <si>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</si>
  <si>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</si>
  <si>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</si>
  <si>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</si>
  <si>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</si>
  <si>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</si>
  <si>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</si>
  <si>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</si>
  <si>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</si>
  <si>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</si>
  <si>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</si>
  <si>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</si>
  <si>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</si>
  <si>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</si>
  <si>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</si>
  <si>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</si>
  <si>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</si>
  <si>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</si>
  <si>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</si>
  <si>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</si>
  <si>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</si>
  <si>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</si>
  <si>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</si>
  <si>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</si>
  <si>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</si>
  <si>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</si>
  <si>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</si>
  <si>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</si>
  <si>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</si>
  <si>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</si>
  <si>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</si>
  <si>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</si>
  <si>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</si>
  <si>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</si>
  <si>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</si>
  <si>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</si>
  <si>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</si>
  <si>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</si>
  <si>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</si>
  <si>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</si>
  <si>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</si>
  <si>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</si>
  <si>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</si>
  <si>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</si>
  <si>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</si>
  <si>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</si>
  <si>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</si>
  <si>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</si>
  <si>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</si>
  <si>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</si>
  <si>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</si>
  <si>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</si>
  <si>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</si>
  <si>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</si>
  <si>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</si>
  <si>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</si>
  <si>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</si>
  <si>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</si>
  <si>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</si>
  <si>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</si>
  <si>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</si>
  <si>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</si>
  <si>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</si>
  <si>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</si>
  <si>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</si>
  <si>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</si>
  <si>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</si>
  <si>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</si>
  <si>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</si>
  <si>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</si>
  <si>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</si>
  <si>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</si>
  <si>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</si>
  <si>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</si>
  <si>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</si>
  <si>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</si>
  <si>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</si>
  <si>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</si>
  <si>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</si>
  <si>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</si>
  <si>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</si>
  <si>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</si>
  <si>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</si>
  <si>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</si>
  <si>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</si>
  <si>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</si>
  <si>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</si>
  <si>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</si>
  <si>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</si>
  <si>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</si>
  <si>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</si>
  <si>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</si>
  <si>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</si>
  <si>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</si>
  <si>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</si>
  <si>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</si>
  <si>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</si>
  <si>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</si>
  <si>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</si>
  <si>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</si>
  <si>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</si>
  <si>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</si>
  <si>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</si>
  <si>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</si>
  <si>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</si>
  <si>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</si>
  <si>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</si>
  <si>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</si>
  <si>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</si>
  <si>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</si>
  <si>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</si>
  <si>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</si>
  <si>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</si>
  <si>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</si>
  <si>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</si>
  <si>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</si>
  <si>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</si>
  <si>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</si>
  <si>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</si>
  <si>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</si>
  <si>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</si>
  <si>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</si>
  <si>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</si>
  <si>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</si>
  <si>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</si>
  <si>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</si>
  <si>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</si>
  <si>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</si>
  <si>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</si>
  <si>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</si>
  <si>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</si>
  <si>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</si>
  <si>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</si>
  <si>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</si>
  <si>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</si>
  <si>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</si>
  <si>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</si>
  <si>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</si>
  <si>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</si>
  <si>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</si>
  <si>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</si>
  <si>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</si>
  <si>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</si>
  <si>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</si>
  <si>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</si>
  <si>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</si>
  <si>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</si>
  <si>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</si>
  <si>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</si>
  <si>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</si>
  <si>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</si>
  <si>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</si>
  <si>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</si>
  <si>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</si>
  <si>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</si>
  <si>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</si>
  <si>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</si>
  <si>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</si>
  <si>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</si>
  <si>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</si>
  <si>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</si>
  <si>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</si>
  <si>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</si>
  <si>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</si>
  <si>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</si>
  <si>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</si>
  <si>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</si>
  <si>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</si>
  <si>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</si>
  <si>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</si>
  <si>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</si>
  <si>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</si>
  <si>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</si>
  <si>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</si>
  <si>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</si>
  <si>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</si>
  <si>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</si>
  <si>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</si>
  <si>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</si>
  <si>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</si>
  <si>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</si>
  <si>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</si>
  <si>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</si>
  <si>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</si>
  <si>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</si>
  <si>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</si>
  <si>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</si>
  <si>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</si>
  <si>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</si>
  <si>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</si>
  <si>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</si>
  <si>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</si>
  <si>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</si>
  <si>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</si>
  <si>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</si>
  <si>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</si>
  <si>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</si>
  <si>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</si>
  <si>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</si>
  <si>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</si>
  <si>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</si>
  <si>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</si>
  <si>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</si>
  <si>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</si>
  <si>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</si>
  <si>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</si>
  <si>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</si>
  <si>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</si>
  <si>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</si>
  <si>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</si>
  <si>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</si>
  <si>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</si>
  <si>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</si>
  <si>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</si>
  <si>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</si>
  <si>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</si>
  <si>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</si>
  <si>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</si>
  <si>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</si>
  <si>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</si>
  <si>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</si>
  <si>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</si>
  <si>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</si>
  <si>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</si>
  <si>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</si>
  <si>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</si>
  <si>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</si>
  <si>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</si>
  <si>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</si>
  <si>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</si>
  <si>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</si>
  <si>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</si>
  <si>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</si>
  <si>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</si>
  <si>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</si>
  <si>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</si>
  <si>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</si>
  <si>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</si>
  <si>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</si>
  <si>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</si>
  <si>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</si>
  <si>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</si>
  <si>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</si>
  <si>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</si>
  <si>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</si>
  <si>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</si>
  <si>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</si>
  <si>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</si>
  <si>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</si>
  <si>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</si>
  <si>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</si>
  <si>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</si>
  <si>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</si>
  <si>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</si>
  <si>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</si>
  <si>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</si>
  <si>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</si>
  <si>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</si>
  <si>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</si>
  <si>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</si>
  <si>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</si>
  <si>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</si>
  <si>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</si>
  <si>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</si>
  <si>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</si>
  <si>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</si>
  <si>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</si>
  <si>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</si>
  <si>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</si>
  <si>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</si>
  <si>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</si>
  <si>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</si>
  <si>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</si>
  <si>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</si>
  <si>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</si>
  <si>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</si>
  <si>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</si>
  <si>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</si>
  <si>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</si>
  <si>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</si>
  <si>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</si>
  <si>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</si>
  <si>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</si>
  <si>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</si>
  <si>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</si>
  <si>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</si>
  <si>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</si>
  <si>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</si>
  <si>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</si>
  <si>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</si>
  <si>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</si>
  <si>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</si>
  <si>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</si>
  <si>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</si>
  <si>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</si>
  <si>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</si>
  <si>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</si>
  <si>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</si>
  <si>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</si>
  <si>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</si>
  <si>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</si>
  <si>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</si>
  <si>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</si>
  <si>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</si>
  <si>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</si>
  <si>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</si>
  <si>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</si>
  <si>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</si>
  <si>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</si>
  <si>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</si>
  <si>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</si>
  <si>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</si>
  <si>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</si>
  <si>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</si>
  <si>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</si>
  <si>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</si>
  <si>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</si>
  <si>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</si>
  <si>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</si>
  <si>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</si>
  <si>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</si>
  <si>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</si>
  <si>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</si>
  <si>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</si>
  <si>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</si>
  <si>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</si>
  <si>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</si>
  <si>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</si>
  <si>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</si>
  <si>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</si>
  <si>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</si>
  <si>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</si>
  <si>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</si>
  <si>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</si>
  <si>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</si>
  <si>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</si>
  <si>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</si>
  <si>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</si>
  <si>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</si>
  <si>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</si>
  <si>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</si>
  <si>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</si>
  <si>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</si>
  <si>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</si>
  <si>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</si>
  <si>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</si>
  <si>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</si>
  <si>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</si>
  <si>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</si>
  <si>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</si>
  <si>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</si>
  <si>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</si>
  <si>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</si>
  <si>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</si>
  <si>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</si>
  <si>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</si>
  <si>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</si>
  <si>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</si>
  <si>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</si>
  <si>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</si>
  <si>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</si>
  <si>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</si>
  <si>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</si>
  <si>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</si>
  <si>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</si>
  <si>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</si>
  <si>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</si>
  <si>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</si>
  <si>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</si>
  <si>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</si>
  <si>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</si>
  <si>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</si>
  <si>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</si>
  <si>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</si>
  <si>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</si>
  <si>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</si>
  <si>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</si>
  <si>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</si>
  <si>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</si>
  <si>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</si>
  <si>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</si>
  <si>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</si>
  <si>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</si>
  <si>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</si>
  <si>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</si>
  <si>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</si>
  <si>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</si>
  <si>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</si>
  <si>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</si>
  <si>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</si>
  <si>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</si>
  <si>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</si>
  <si>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</si>
  <si>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</si>
  <si>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</si>
  <si>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</si>
  <si>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</si>
  <si>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</si>
  <si>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</si>
  <si>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</si>
  <si>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</si>
  <si>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</si>
  <si>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</si>
  <si>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</si>
  <si>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</si>
  <si>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</si>
  <si>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</si>
  <si>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</si>
  <si>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</si>
  <si>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</si>
  <si>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</si>
  <si>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</si>
  <si>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</si>
  <si>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</si>
  <si>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</si>
  <si>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</si>
  <si>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</si>
  <si>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</si>
  <si>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</si>
  <si>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</si>
  <si>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</si>
  <si>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</si>
  <si>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</si>
  <si>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</si>
  <si>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</si>
  <si>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</si>
  <si>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</si>
  <si>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</si>
  <si>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</si>
  <si>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</si>
  <si>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</si>
  <si>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</si>
  <si>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</si>
  <si>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</si>
  <si>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</si>
  <si>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</si>
  <si>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</si>
  <si>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</si>
  <si>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</si>
  <si>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</si>
  <si>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</si>
  <si>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</si>
  <si>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</si>
  <si>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</si>
  <si>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</si>
  <si>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</si>
  <si>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</si>
  <si>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</si>
  <si>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</si>
  <si>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</si>
  <si>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</si>
  <si>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</si>
  <si>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</si>
  <si>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</si>
  <si>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</si>
  <si>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</si>
  <si>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</si>
  <si>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</si>
  <si>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</si>
  <si>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</si>
  <si>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</si>
  <si>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</si>
  <si>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</si>
  <si>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</si>
  <si>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</si>
  <si>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</si>
  <si>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</si>
  <si>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</si>
  <si>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</si>
  <si>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</si>
  <si>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</si>
  <si>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</si>
  <si>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</si>
  <si>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</si>
  <si>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</si>
  <si>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</si>
  <si>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</si>
  <si>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</si>
  <si>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</si>
  <si>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</si>
  <si>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</si>
  <si>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</si>
  <si>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</si>
  <si>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</si>
  <si>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</si>
  <si>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</si>
  <si>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</si>
  <si>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</si>
  <si>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</si>
  <si>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</si>
  <si>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</si>
  <si>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</si>
  <si>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</si>
  <si>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</si>
  <si>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</si>
  <si>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</si>
  <si>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</si>
  <si>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</si>
  <si>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</si>
  <si>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</si>
  <si>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</si>
  <si>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</si>
  <si>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</si>
  <si>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</si>
  <si>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</si>
  <si>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</si>
  <si>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</si>
  <si>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</si>
  <si>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</si>
  <si>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</si>
  <si>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</si>
  <si>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</si>
  <si>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</si>
  <si>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</si>
  <si>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</si>
  <si>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</si>
  <si>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</si>
  <si>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</si>
  <si>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</si>
  <si>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</si>
  <si>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</si>
  <si>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</si>
  <si>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</si>
  <si>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</si>
  <si>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</si>
  <si>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</si>
  <si>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</si>
  <si>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</si>
  <si>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</si>
  <si>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</si>
  <si>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</si>
  <si>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</si>
  <si>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</si>
  <si>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</si>
  <si>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</si>
  <si>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</si>
  <si>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</si>
  <si>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</si>
  <si>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</si>
  <si>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</si>
  <si>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</si>
  <si>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</si>
  <si>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</si>
  <si>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</si>
  <si>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</si>
  <si>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</si>
  <si>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</si>
  <si>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</si>
  <si>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</si>
  <si>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</si>
  <si>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</si>
  <si>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</si>
  <si>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</si>
  <si>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</si>
  <si>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</si>
  <si>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</si>
  <si>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</si>
  <si>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</si>
  <si>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</si>
  <si>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</si>
  <si>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</si>
  <si>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</si>
  <si>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</si>
  <si>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</si>
  <si>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</si>
  <si>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</si>
  <si>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</si>
  <si>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</si>
  <si>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</si>
  <si>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</si>
  <si>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</si>
  <si>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</si>
  <si>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</si>
  <si>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</si>
  <si>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</si>
  <si>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</si>
  <si>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</si>
  <si>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</si>
  <si>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</si>
  <si>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</si>
  <si>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</si>
  <si>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</si>
  <si>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</si>
  <si>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</si>
  <si>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</si>
  <si>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</si>
  <si>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</si>
  <si>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</si>
  <si>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</si>
  <si>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</si>
  <si>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</si>
  <si>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</si>
  <si>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</si>
  <si>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</si>
  <si>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</si>
  <si>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</si>
  <si>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</si>
  <si>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</si>
  <si>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</si>
  <si>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</si>
  <si>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</si>
  <si>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</si>
  <si>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</si>
  <si>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</si>
  <si>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</si>
  <si>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</si>
  <si>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</si>
  <si>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</si>
  <si>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</si>
  <si>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</si>
  <si>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</si>
  <si>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</si>
  <si>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</si>
  <si>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</si>
  <si>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</si>
  <si>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</si>
  <si>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</si>
  <si>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</si>
  <si>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</si>
  <si>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</si>
  <si>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</si>
  <si>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</si>
  <si>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</si>
  <si>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</si>
  <si>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</si>
  <si>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</si>
  <si>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</si>
  <si>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</si>
  <si>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</si>
  <si>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</si>
  <si>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</si>
  <si>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</si>
  <si>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</si>
  <si>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</si>
  <si>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</si>
  <si>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</si>
  <si>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</si>
  <si>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</si>
  <si>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</si>
  <si>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</si>
  <si>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</si>
  <si>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</si>
  <si>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</si>
  <si>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</si>
  <si>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</si>
  <si>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</si>
  <si>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</si>
  <si>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</si>
  <si>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</si>
  <si>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</si>
  <si>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</si>
  <si>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</si>
  <si>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</si>
  <si>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</si>
  <si>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</si>
  <si>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</si>
  <si>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</si>
  <si>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</si>
  <si>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</si>
  <si>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</si>
  <si>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</si>
  <si>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</si>
  <si>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</si>
  <si>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</si>
  <si>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</si>
  <si>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</si>
  <si>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</si>
  <si>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</si>
  <si>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</si>
  <si>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</si>
  <si>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</si>
  <si>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</si>
  <si>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</si>
  <si>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</si>
  <si>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</si>
  <si>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</si>
  <si>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</si>
  <si>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</si>
  <si>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</si>
  <si>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</si>
  <si>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</si>
  <si>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</si>
  <si>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</si>
  <si>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</si>
  <si>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</si>
  <si>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</si>
  <si>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</si>
  <si>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</si>
  <si>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</si>
  <si>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</si>
  <si>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</si>
  <si>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</si>
  <si>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</si>
  <si>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</si>
  <si>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</si>
  <si>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</si>
  <si>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</si>
  <si>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</si>
  <si>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</si>
  <si>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</si>
  <si>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</si>
  <si>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</si>
  <si>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</si>
  <si>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</si>
  <si>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</si>
  <si>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</si>
  <si>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</si>
  <si>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</si>
  <si>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</si>
  <si>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</si>
  <si>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</si>
  <si>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</si>
  <si>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</si>
  <si>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</si>
  <si>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</si>
  <si>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</si>
  <si>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</si>
  <si>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</si>
  <si>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</si>
  <si>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</si>
  <si>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</si>
  <si>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</si>
  <si>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</si>
  <si>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</si>
  <si>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</si>
  <si>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</si>
  <si>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</si>
  <si>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</si>
  <si>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</si>
  <si>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</si>
  <si>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</si>
  <si>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</si>
  <si>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</si>
  <si>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</si>
  <si>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</si>
  <si>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</si>
  <si>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</si>
  <si>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</si>
  <si>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</si>
  <si>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</si>
  <si>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</si>
  <si>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</si>
  <si>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</si>
  <si>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</si>
  <si>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</si>
  <si>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</si>
  <si>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</si>
  <si>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</si>
  <si>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</si>
  <si>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</si>
  <si>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</si>
  <si>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</si>
  <si>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</si>
  <si>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</si>
  <si>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</si>
  <si>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</si>
  <si>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</si>
  <si>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</si>
  <si>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</si>
  <si>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</si>
  <si>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</si>
  <si>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</si>
  <si>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</si>
  <si>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</si>
  <si>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</si>
  <si>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</si>
  <si>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</si>
  <si>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</si>
  <si>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</si>
  <si>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</si>
  <si>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</si>
  <si>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</si>
  <si>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</si>
  <si>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</si>
  <si>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</si>
  <si>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</si>
  <si>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</si>
  <si>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</si>
  <si>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</si>
  <si>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</si>
  <si>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</si>
  <si>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</si>
  <si>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</si>
  <si>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</si>
  <si>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</si>
  <si>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</si>
  <si>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</si>
  <si>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</si>
  <si>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</si>
  <si>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</si>
  <si>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</si>
  <si>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</si>
  <si>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</si>
  <si>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</si>
  <si>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</si>
  <si>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</si>
  <si>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</si>
  <si>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</si>
  <si>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</si>
  <si>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</si>
  <si>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</si>
  <si>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</si>
  <si>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</si>
  <si>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</si>
  <si>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</si>
  <si>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</si>
  <si>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</si>
  <si>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</si>
  <si>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</si>
  <si>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</si>
  <si>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</si>
  <si>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</si>
  <si>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</si>
  <si>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</si>
  <si>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</si>
  <si>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</si>
  <si>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</si>
  <si>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</si>
  <si>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</si>
  <si>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</si>
  <si>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</si>
  <si>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</si>
  <si>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</si>
  <si>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</si>
  <si>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</si>
  <si>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</si>
  <si>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</si>
  <si>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</si>
  <si>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</si>
  <si>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</si>
  <si>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</si>
  <si>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</si>
  <si>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</si>
  <si>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</si>
  <si>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</si>
  <si>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</si>
  <si>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</si>
  <si>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</si>
  <si>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</si>
  <si>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</si>
  <si>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</si>
  <si>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</si>
  <si>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</si>
  <si>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</si>
  <si>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</si>
  <si>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</si>
  <si>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</si>
  <si>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</si>
  <si>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</si>
  <si>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</si>
  <si>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</si>
  <si>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</si>
  <si>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</si>
  <si>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</si>
  <si>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</si>
  <si>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</si>
  <si>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</si>
  <si>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</si>
  <si>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</si>
  <si>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</si>
  <si>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</si>
  <si>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</si>
  <si>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</si>
  <si>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</si>
  <si>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</si>
  <si>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</si>
  <si>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</si>
  <si>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</si>
  <si>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</si>
  <si>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</si>
  <si>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</si>
  <si>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</si>
  <si>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</si>
  <si>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</si>
  <si>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</si>
  <si>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</si>
  <si>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</si>
  <si>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</si>
  <si>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</si>
  <si>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</si>
  <si>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</si>
  <si>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</si>
  <si>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</si>
  <si>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</si>
  <si>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</si>
  <si>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</si>
  <si>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</si>
  <si>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</si>
  <si>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</si>
  <si>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</si>
  <si>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</si>
  <si>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</si>
  <si>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</si>
  <si>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</si>
  <si>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</si>
  <si>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</si>
  <si>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</si>
  <si>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</si>
  <si>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</si>
  <si>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</si>
  <si>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</si>
  <si>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</si>
  <si>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</si>
  <si>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</si>
  <si>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</si>
  <si>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</si>
  <si>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</si>
  <si>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</si>
  <si>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</si>
  <si>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</si>
  <si>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</si>
  <si>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</si>
  <si>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</si>
  <si>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</si>
  <si>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</si>
  <si>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</si>
  <si>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</si>
  <si>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</si>
  <si>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</si>
  <si>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</si>
  <si>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</si>
  <si>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</si>
  <si>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</si>
  <si>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</si>
  <si>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</si>
  <si>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</si>
  <si>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</si>
  <si>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</si>
  <si>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</si>
  <si>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</si>
  <si>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</si>
  <si>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</si>
  <si>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</si>
  <si>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</si>
  <si>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</si>
  <si>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</si>
  <si>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</si>
  <si>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</si>
  <si>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</si>
  <si>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</si>
  <si>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</si>
  <si>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</si>
  <si>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</si>
  <si>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</si>
  <si>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</si>
  <si>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</si>
  <si>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</si>
  <si>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</si>
  <si>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</si>
  <si>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</si>
  <si>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</si>
  <si>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</si>
  <si>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</si>
  <si>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</si>
  <si>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</si>
  <si>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</si>
  <si>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</si>
  <si>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</si>
  <si>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</si>
  <si>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</si>
  <si>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</si>
  <si>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</si>
  <si>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</si>
  <si>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</si>
  <si>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</si>
  <si>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</si>
  <si>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</si>
  <si>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</si>
  <si>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</si>
  <si>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</si>
  <si>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</si>
  <si>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</si>
  <si>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</si>
  <si>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</si>
  <si>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</si>
  <si>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</si>
  <si>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</si>
  <si>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</si>
  <si>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</si>
  <si>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</si>
  <si>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</si>
  <si>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</si>
  <si>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</si>
  <si>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</si>
  <si>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</si>
  <si>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</si>
  <si>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</si>
  <si>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</si>
  <si>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</si>
  <si>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</si>
  <si>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</si>
  <si>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</si>
  <si>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</si>
  <si>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</si>
  <si>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</si>
  <si>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</si>
  <si>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</si>
  <si>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</si>
  <si>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</si>
  <si>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</si>
  <si>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</si>
  <si>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</si>
  <si>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</si>
  <si>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</si>
  <si>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</si>
  <si>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</si>
  <si>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</si>
  <si>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</si>
  <si>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</si>
  <si>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</si>
  <si>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</si>
  <si>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</si>
  <si>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</si>
  <si>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</si>
  <si>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</si>
  <si>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</si>
  <si>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</si>
  <si>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</si>
  <si>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</si>
  <si>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</si>
  <si>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</si>
  <si>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</si>
  <si>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</si>
  <si>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</si>
  <si>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</si>
  <si>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</si>
  <si>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</si>
  <si>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</si>
  <si>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</si>
  <si>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</si>
  <si>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</si>
  <si>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</si>
  <si>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</si>
  <si>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</si>
  <si>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</si>
  <si>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</si>
  <si>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</si>
  <si>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</si>
  <si>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</si>
  <si>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</si>
  <si>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</si>
  <si>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</si>
  <si>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</si>
  <si>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</si>
  <si>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</si>
  <si>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</si>
  <si>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</si>
  <si>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</si>
  <si>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</si>
  <si>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</si>
  <si>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</si>
  <si>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</si>
  <si>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</si>
  <si>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</si>
  <si>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</si>
  <si>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</si>
  <si>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</si>
  <si>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</si>
  <si>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</si>
  <si>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</si>
  <si>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</si>
  <si>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</si>
  <si>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</si>
  <si>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</si>
  <si>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</si>
  <si>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</si>
  <si>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</si>
  <si>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</si>
  <si>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</si>
  <si>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</si>
  <si>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</si>
  <si>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</si>
  <si>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</si>
  <si>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</si>
  <si>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</si>
  <si>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</si>
  <si>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</si>
  <si>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</si>
  <si>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</si>
  <si>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</si>
  <si>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</si>
  <si>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</si>
  <si>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</si>
  <si>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</si>
  <si>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</si>
  <si>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</si>
  <si>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</si>
  <si>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</si>
  <si>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</si>
  <si>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</si>
  <si>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</si>
  <si>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</si>
  <si>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</si>
  <si>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</si>
  <si>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</si>
  <si>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</si>
  <si>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</si>
  <si>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</si>
  <si>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</si>
  <si>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</si>
  <si>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</si>
  <si>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</si>
  <si>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</si>
  <si>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</si>
  <si>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</si>
  <si>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</si>
  <si>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</si>
  <si>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</si>
  <si>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</si>
  <si>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</si>
  <si>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</si>
  <si>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</si>
  <si>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</si>
  <si>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</si>
  <si>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</si>
  <si>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</si>
  <si>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</si>
  <si>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</si>
  <si>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</si>
  <si>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</si>
  <si>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</si>
  <si>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</si>
  <si>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</si>
  <si>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</si>
  <si>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</si>
  <si>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</si>
  <si>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</si>
  <si>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</si>
  <si>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</si>
  <si>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</si>
  <si>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</si>
  <si>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</si>
  <si>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</si>
  <si>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</si>
  <si>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</si>
  <si>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</si>
  <si>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</si>
  <si>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</si>
  <si>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</si>
  <si>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</si>
  <si>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</si>
  <si>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</si>
  <si>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</si>
  <si>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</si>
  <si>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</si>
  <si>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</si>
  <si>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</si>
  <si>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</si>
  <si>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</si>
  <si>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</si>
  <si>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</si>
  <si>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</si>
  <si>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</si>
  <si>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</si>
  <si>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</si>
  <si>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</si>
  <si>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</si>
  <si>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</si>
  <si>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</si>
  <si>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</si>
  <si>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</si>
  <si>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</si>
  <si>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</si>
  <si>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</si>
  <si>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</si>
  <si>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</si>
  <si>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</si>
  <si>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</si>
  <si>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</si>
  <si>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</si>
  <si>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</si>
  <si>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</si>
  <si>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</si>
  <si>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</si>
  <si>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</si>
  <si>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</si>
  <si>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</si>
  <si>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</si>
  <si>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</si>
  <si>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</si>
  <si>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</si>
  <si>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</si>
  <si>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</si>
  <si>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</si>
  <si>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</si>
  <si>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</si>
  <si>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</si>
  <si>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</si>
  <si>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</si>
  <si>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</si>
  <si>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</si>
  <si>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</si>
  <si>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</si>
  <si>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</si>
  <si>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</si>
  <si>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</si>
  <si>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</si>
  <si>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</si>
  <si>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</si>
  <si>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</si>
  <si>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</si>
  <si>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</si>
  <si>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</si>
  <si>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</si>
  <si>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</si>
  <si>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</si>
  <si>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</si>
  <si>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</si>
  <si>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</si>
  <si>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</si>
  <si>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</si>
  <si>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</si>
  <si>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</si>
  <si>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</si>
  <si>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</si>
  <si>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</si>
  <si>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</si>
  <si>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</si>
  <si>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</si>
  <si>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</si>
  <si>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</si>
  <si>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</si>
  <si>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</si>
  <si>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</si>
  <si>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</si>
  <si>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</si>
  <si>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</si>
  <si>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</si>
  <si>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</si>
  <si>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</si>
  <si>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</si>
  <si>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</si>
  <si>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</si>
  <si>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</si>
  <si>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</si>
  <si>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</si>
  <si>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</si>
  <si>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</si>
  <si>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</si>
  <si>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</si>
  <si>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</si>
  <si>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</si>
  <si>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</si>
  <si>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</si>
  <si>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</si>
  <si>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</si>
  <si>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</si>
  <si>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</si>
  <si>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</si>
  <si>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</si>
  <si>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</si>
  <si>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</si>
  <si>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</si>
  <si>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</si>
  <si>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</si>
  <si>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</si>
  <si>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</si>
  <si>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</si>
  <si>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</si>
  <si>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</si>
  <si>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</si>
  <si>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</si>
  <si>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</si>
  <si>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</si>
  <si>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</si>
  <si>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</si>
  <si>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</si>
  <si>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</si>
  <si>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</si>
  <si>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</si>
  <si>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</si>
  <si>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</si>
  <si>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</si>
  <si>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</si>
  <si>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</si>
  <si>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</si>
  <si>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</si>
  <si>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</si>
  <si>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</si>
  <si>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</si>
  <si>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</si>
  <si>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</si>
  <si>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</si>
  <si>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</si>
  <si>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</si>
  <si>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</si>
  <si>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</si>
  <si>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</si>
  <si>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</si>
  <si>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</si>
  <si>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</si>
  <si>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</si>
  <si>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</si>
  <si>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</si>
  <si>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</si>
  <si>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</si>
  <si>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</si>
  <si>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</si>
  <si>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</si>
  <si>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</si>
  <si>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</si>
  <si>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</si>
  <si>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</si>
  <si>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</si>
  <si>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</si>
  <si>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</si>
  <si>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</si>
  <si>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</si>
  <si>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</si>
  <si>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</si>
  <si>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</si>
  <si>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</si>
  <si>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</si>
  <si>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</si>
  <si>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</si>
  <si>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</si>
  <si>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</si>
  <si>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</si>
  <si>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</si>
  <si>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</si>
  <si>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</si>
  <si>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</si>
  <si>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</si>
  <si>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</si>
  <si>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</si>
  <si>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</si>
  <si>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</si>
  <si>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</si>
  <si>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</si>
  <si>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</si>
  <si>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</si>
  <si>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</si>
  <si>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</si>
  <si>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</si>
  <si>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</si>
  <si>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</si>
  <si>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</si>
  <si>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</si>
  <si>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</si>
  <si>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</si>
  <si>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</si>
  <si>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</si>
  <si>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</si>
  <si>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</si>
  <si>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</si>
  <si>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</si>
  <si>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</si>
  <si>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</si>
  <si>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</si>
  <si>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</si>
  <si>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</si>
  <si>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</si>
  <si>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</si>
  <si>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</si>
  <si>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</si>
  <si>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</si>
  <si>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</si>
  <si>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</si>
  <si>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</si>
  <si>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</si>
  <si>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</si>
  <si>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</si>
  <si>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</si>
  <si>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</si>
  <si>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</si>
  <si>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</si>
  <si>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</si>
  <si>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</si>
  <si>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</si>
  <si>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</si>
  <si>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</si>
  <si>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</si>
  <si>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</si>
  <si>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</si>
  <si>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</si>
  <si>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</si>
  <si>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</si>
  <si>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</si>
  <si>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</si>
  <si>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</si>
  <si>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</si>
  <si>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</si>
  <si>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</si>
  <si>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</si>
  <si>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</si>
  <si>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</si>
  <si>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</si>
  <si>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</si>
  <si>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</si>
  <si>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</si>
  <si>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</si>
  <si>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</si>
  <si>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</si>
  <si>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</si>
  <si>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</si>
  <si>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</si>
  <si>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</si>
  <si>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</si>
  <si>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</si>
  <si>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</si>
  <si>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</si>
  <si>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</si>
  <si>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</si>
  <si>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</si>
  <si>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</si>
  <si>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</si>
  <si>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</si>
  <si>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</si>
  <si>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</si>
  <si>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</si>
  <si>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</si>
  <si>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</si>
  <si>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</si>
  <si>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</si>
  <si>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</si>
  <si>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</si>
  <si>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</si>
  <si>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</si>
  <si>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</si>
  <si>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</si>
  <si>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</si>
  <si>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</si>
  <si>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</si>
  <si>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</si>
  <si>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</si>
  <si>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</si>
  <si>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</si>
  <si>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</si>
  <si>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</si>
  <si>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</si>
  <si>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</si>
  <si>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</si>
  <si>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</si>
  <si>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</si>
  <si>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</si>
  <si>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</si>
  <si>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</si>
  <si>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</si>
  <si>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</si>
  <si>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</si>
  <si>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</si>
  <si>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</si>
  <si>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</si>
  <si>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</si>
  <si>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</si>
  <si>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</si>
  <si>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</si>
  <si>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</si>
  <si>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</si>
  <si>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</si>
  <si>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</si>
  <si>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</si>
  <si>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</si>
  <si>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</si>
  <si>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</si>
  <si>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</si>
  <si>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</si>
  <si>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</si>
  <si>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</si>
  <si>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</si>
  <si>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</si>
  <si>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</si>
  <si>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</si>
  <si>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</si>
  <si>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</si>
  <si>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</si>
  <si>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</si>
  <si>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</si>
  <si>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</si>
  <si>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</si>
  <si>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</si>
  <si>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</si>
  <si>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</si>
  <si>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</si>
  <si>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</si>
  <si>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</si>
  <si>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</si>
  <si>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</si>
  <si>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</si>
  <si>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</si>
  <si>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</si>
  <si>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</si>
  <si>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</si>
  <si>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</si>
  <si>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</si>
  <si>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</si>
  <si>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</si>
  <si>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</si>
  <si>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</si>
  <si>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</si>
  <si>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</si>
  <si>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</si>
  <si>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</si>
  <si>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</si>
  <si>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</si>
  <si>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</si>
  <si>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</si>
  <si>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</si>
  <si>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</si>
  <si>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</si>
  <si>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</si>
  <si>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</si>
  <si>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</si>
  <si>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</si>
  <si>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</si>
  <si>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</si>
  <si>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</si>
  <si>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</si>
  <si>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</si>
  <si>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</si>
  <si>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</si>
  <si>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</si>
  <si>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</si>
  <si>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</si>
  <si>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</si>
  <si>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</si>
  <si>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</si>
  <si>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</si>
  <si>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</si>
  <si>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</si>
  <si>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</si>
  <si>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</si>
  <si>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</si>
  <si>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</si>
  <si>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</si>
  <si>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</si>
  <si>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</si>
  <si>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</si>
  <si>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</si>
  <si>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</si>
  <si>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</si>
  <si>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</si>
  <si>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</si>
  <si>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</si>
  <si>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</si>
  <si>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</si>
  <si>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</si>
  <si>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</si>
  <si>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</si>
  <si>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</si>
  <si>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</si>
  <si>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</si>
  <si>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</si>
  <si>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</si>
  <si>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</si>
  <si>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</si>
  <si>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</si>
  <si>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</si>
  <si>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</si>
  <si>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</si>
  <si>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</si>
  <si>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</si>
  <si>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</si>
  <si>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</si>
  <si>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</si>
  <si>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</si>
  <si>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</si>
  <si>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</si>
  <si>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</si>
  <si>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</si>
  <si>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</si>
  <si>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</si>
  <si>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</si>
  <si>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</si>
  <si>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</si>
  <si>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</si>
  <si>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</si>
  <si>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</si>
  <si>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</si>
  <si>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</si>
  <si>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</si>
  <si>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</si>
  <si>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</si>
  <si>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</si>
  <si>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</si>
  <si>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</si>
  <si>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</si>
  <si>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</si>
  <si>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</si>
  <si>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</si>
  <si>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</si>
  <si>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</si>
  <si>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</si>
  <si>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</si>
  <si>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</si>
  <si>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</si>
  <si>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</si>
  <si>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</si>
  <si>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</si>
  <si>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</si>
  <si>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</si>
  <si>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</si>
  <si>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</si>
  <si>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</si>
  <si>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</si>
  <si>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</si>
  <si>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</si>
  <si>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</si>
  <si>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</si>
  <si>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</si>
  <si>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</si>
  <si>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</si>
  <si>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</si>
  <si>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</si>
  <si>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</si>
  <si>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</si>
  <si>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</si>
  <si>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</si>
  <si>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</si>
  <si>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</si>
  <si>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</si>
  <si>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</si>
  <si>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</si>
  <si>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</si>
  <si>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</si>
  <si>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</si>
  <si>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</si>
  <si>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</si>
  <si>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</si>
  <si>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</si>
  <si>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</si>
  <si>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</si>
  <si>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</si>
  <si>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</si>
  <si>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</si>
  <si>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</si>
  <si>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</si>
  <si>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</si>
  <si>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</si>
  <si>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</si>
  <si>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</si>
  <si>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</si>
  <si>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</si>
  <si>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</si>
  <si>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</si>
  <si>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</si>
  <si>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</si>
  <si>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</si>
  <si>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</si>
  <si>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</si>
  <si>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</si>
  <si>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</si>
  <si>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</si>
  <si>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</si>
  <si>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</si>
  <si>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</si>
  <si>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</si>
  <si>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</si>
  <si>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</si>
  <si>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</si>
  <si>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</si>
  <si>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</si>
  <si>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</si>
  <si>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</si>
  <si>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</si>
  <si>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</si>
  <si>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</si>
  <si>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</si>
  <si>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</si>
  <si>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</si>
  <si>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</si>
  <si>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</si>
  <si>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</si>
  <si>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</si>
  <si>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</si>
  <si>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</si>
  <si>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</si>
  <si>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</si>
  <si>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</si>
  <si>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</si>
  <si>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</si>
  <si>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</si>
  <si>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</si>
  <si>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</si>
  <si>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</si>
  <si>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</si>
  <si>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</si>
  <si>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</si>
  <si>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</si>
  <si>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</si>
  <si>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</si>
  <si>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</si>
  <si>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</si>
  <si>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</si>
  <si>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</si>
  <si>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</si>
  <si>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</si>
  <si>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</si>
  <si>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</si>
  <si>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</si>
  <si>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</si>
  <si>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</si>
  <si>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</si>
  <si>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</si>
  <si>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</si>
  <si>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</si>
  <si>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</si>
  <si>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</si>
  <si>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</si>
  <si>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</si>
  <si>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</si>
  <si>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</si>
  <si>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</si>
  <si>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</si>
  <si>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</si>
  <si>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</si>
  <si>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</si>
  <si>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</si>
  <si>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</si>
  <si>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</si>
  <si>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</si>
  <si>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</si>
  <si>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</si>
  <si>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</si>
  <si>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</si>
  <si>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</si>
  <si>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</si>
  <si>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</si>
  <si>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</si>
  <si>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</si>
  <si>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</si>
  <si>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</si>
  <si>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</si>
  <si>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</si>
  <si>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</si>
  <si>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</si>
  <si>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</si>
  <si>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</si>
  <si>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</si>
  <si>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</si>
  <si>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</si>
  <si>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</si>
  <si>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</si>
  <si>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</si>
  <si>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</si>
  <si>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</si>
  <si>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</si>
  <si>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</si>
  <si>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</si>
  <si>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</si>
  <si>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</si>
  <si>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</si>
  <si>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</si>
  <si>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</si>
  <si>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</si>
  <si>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</si>
  <si>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</si>
  <si>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</si>
  <si>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</si>
  <si>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</si>
  <si>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</si>
  <si>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</si>
  <si>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</si>
  <si>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</si>
  <si>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</si>
  <si>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</si>
  <si>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</si>
  <si>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</si>
  <si>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</si>
  <si>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</si>
  <si>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</si>
  <si>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</si>
  <si>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</si>
  <si>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</si>
  <si>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</si>
  <si>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</si>
  <si>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</si>
  <si>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</si>
  <si>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</si>
  <si>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</si>
  <si>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</si>
  <si>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</si>
  <si>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</si>
  <si>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</si>
  <si>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</si>
  <si>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</si>
  <si>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</si>
  <si>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</si>
  <si>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</si>
  <si>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</si>
  <si>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</si>
  <si>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</si>
  <si>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</si>
  <si>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</si>
  <si>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</si>
  <si>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</si>
  <si>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</si>
  <si>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</si>
  <si>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</si>
  <si>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</si>
  <si>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</si>
  <si>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</si>
  <si>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</si>
  <si>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</si>
  <si>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</si>
  <si>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</si>
  <si>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</si>
  <si>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</si>
  <si>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</si>
  <si>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</si>
  <si>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</si>
  <si>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</si>
  <si>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</si>
  <si>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</si>
  <si>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</si>
  <si>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</si>
  <si>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</si>
  <si>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</si>
  <si>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</si>
  <si>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</si>
  <si>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</si>
  <si>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</si>
  <si>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</si>
  <si>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</si>
  <si>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</si>
  <si>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</si>
  <si>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</si>
  <si>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</si>
  <si>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</si>
  <si>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</si>
  <si>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</si>
  <si>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</si>
  <si>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</si>
  <si>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</si>
  <si>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</si>
  <si>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</si>
  <si>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</si>
  <si>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</si>
  <si>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</si>
  <si>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</si>
  <si>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</si>
  <si>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</si>
  <si>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</si>
  <si>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</si>
  <si>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</si>
  <si>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</si>
  <si>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</si>
  <si>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</si>
  <si>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</si>
  <si>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</si>
  <si>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</si>
  <si>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</si>
  <si>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</si>
  <si>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</si>
  <si>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</si>
  <si>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</si>
  <si>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</si>
  <si>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</si>
  <si>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</si>
  <si>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</si>
  <si>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</si>
  <si>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</si>
  <si>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</si>
  <si>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</si>
  <si>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</si>
  <si>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</si>
  <si>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</si>
  <si>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</si>
  <si>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</si>
  <si>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</si>
  <si>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</si>
  <si>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</si>
  <si>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</si>
  <si>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</si>
  <si>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</si>
  <si>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</si>
  <si>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</si>
  <si>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</si>
  <si>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</si>
  <si>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</si>
  <si>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</si>
  <si>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</si>
  <si>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</si>
  <si>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</si>
  <si>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</si>
  <si>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</si>
  <si>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</si>
  <si>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</si>
  <si>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</si>
  <si>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</si>
  <si>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</si>
  <si>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</si>
  <si>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</si>
  <si>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</si>
  <si>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</si>
  <si>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</si>
  <si>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</si>
  <si>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</si>
  <si>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</si>
  <si>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</si>
  <si>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</si>
  <si>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</si>
  <si>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</si>
  <si>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</si>
  <si>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</si>
  <si>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</si>
  <si>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</si>
  <si>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</si>
  <si>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</si>
  <si>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</si>
  <si>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</si>
  <si>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</si>
  <si>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</si>
  <si>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</si>
  <si>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</si>
  <si>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</si>
  <si>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</si>
  <si>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</si>
  <si>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</si>
  <si>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</si>
  <si>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</si>
  <si>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</si>
  <si>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</si>
  <si>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</si>
  <si>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</si>
  <si>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</si>
  <si>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</si>
  <si>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</si>
  <si>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</si>
  <si>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</si>
  <si>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</si>
  <si>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</si>
  <si>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</si>
  <si>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</si>
  <si>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</si>
  <si>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</si>
  <si>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</si>
  <si>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</si>
  <si>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</si>
  <si>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</si>
  <si>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</si>
  <si>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</si>
  <si>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</si>
  <si>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</si>
  <si>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</si>
  <si>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</si>
  <si>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</si>
  <si>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</si>
  <si>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</si>
  <si>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</si>
  <si>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</si>
  <si>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</si>
  <si>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</si>
  <si>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</si>
  <si>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</si>
  <si>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</si>
  <si>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</si>
  <si>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</si>
  <si>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</si>
  <si>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</si>
  <si>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</si>
  <si>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</si>
  <si>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</si>
  <si>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</si>
  <si>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</si>
  <si>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</si>
  <si>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</si>
  <si>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</si>
  <si>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</si>
  <si>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</si>
  <si>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</si>
  <si>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</si>
  <si>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</si>
  <si>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</si>
  <si>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</si>
  <si>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</si>
  <si>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</si>
  <si>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</si>
  <si>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</si>
  <si>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</si>
  <si>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</si>
  <si>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</si>
  <si>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</si>
  <si>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</si>
  <si>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</si>
  <si>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</si>
  <si>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</si>
  <si>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</si>
  <si>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</si>
  <si>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</si>
  <si>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</si>
  <si>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</si>
  <si>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</si>
  <si>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</si>
  <si>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</si>
  <si>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</si>
  <si>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</si>
  <si>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</si>
  <si>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</si>
  <si>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</si>
  <si>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</si>
  <si>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</si>
  <si>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</si>
  <si>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</si>
  <si>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</si>
  <si>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</si>
  <si>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</si>
  <si>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</si>
  <si>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</si>
  <si>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</si>
  <si>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</si>
  <si>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</si>
  <si>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</si>
  <si>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</si>
  <si>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</si>
  <si>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</si>
  <si>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</si>
  <si>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</si>
  <si>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</si>
  <si>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</si>
  <si>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</si>
  <si>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</si>
  <si>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</si>
  <si>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</si>
  <si>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</si>
  <si>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</si>
  <si>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</si>
  <si>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</si>
  <si>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</si>
  <si>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</si>
  <si>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</si>
  <si>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</si>
  <si>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</si>
  <si>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</si>
  <si>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</si>
  <si>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</si>
  <si>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</si>
  <si>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</si>
  <si>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</si>
  <si>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</si>
  <si>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</si>
  <si>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</si>
  <si>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</si>
  <si>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</si>
  <si>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</si>
  <si>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</si>
  <si>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</si>
  <si>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</si>
  <si>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</si>
  <si>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</si>
  <si>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</si>
  <si>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</si>
  <si>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</si>
  <si>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</si>
  <si>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</si>
  <si>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</si>
  <si>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</si>
  <si>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</si>
  <si>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</si>
  <si>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</si>
  <si>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</si>
  <si>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</si>
  <si>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</si>
  <si>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</si>
  <si>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</si>
  <si>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</si>
  <si>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</si>
  <si>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</si>
  <si>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</si>
  <si>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</si>
  <si>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</si>
  <si>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</si>
  <si>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</si>
  <si>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</si>
  <si>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</si>
  <si>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</si>
  <si>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</si>
  <si>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</si>
  <si>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</si>
  <si>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</si>
  <si>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</si>
  <si>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</si>
  <si>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</si>
  <si>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</si>
  <si>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</si>
  <si>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</si>
  <si>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</si>
  <si>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</si>
  <si>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</si>
  <si>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</si>
  <si>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</si>
  <si>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</si>
  <si>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</si>
  <si>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</si>
  <si>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</si>
  <si>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</si>
  <si>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</si>
  <si>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</si>
  <si>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</si>
  <si>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</si>
  <si>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</si>
  <si>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</si>
  <si>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</si>
  <si>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</si>
  <si>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</si>
  <si>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</si>
  <si>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</si>
  <si>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</si>
  <si>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</si>
  <si>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</si>
  <si>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</si>
  <si>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</si>
  <si>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</si>
  <si>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</si>
  <si>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</si>
  <si>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</si>
  <si>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</si>
  <si>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</si>
  <si>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</si>
  <si>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</si>
  <si>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</si>
  <si>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</si>
  <si>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</si>
  <si>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</si>
  <si>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</si>
  <si>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</si>
  <si>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</si>
  <si>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</si>
  <si>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</si>
  <si>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</si>
  <si>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</si>
  <si>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</si>
  <si>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</si>
  <si>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</si>
  <si>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</si>
  <si>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</si>
  <si>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</si>
  <si>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</si>
  <si>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</si>
  <si>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</si>
  <si>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</si>
  <si>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</si>
  <si>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</si>
  <si>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</si>
  <si>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</si>
  <si>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</si>
  <si>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</si>
  <si>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</si>
  <si>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</si>
  <si>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</si>
  <si>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</si>
  <si>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</si>
  <si>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</si>
  <si>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</si>
  <si>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</si>
  <si>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</si>
  <si>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</si>
  <si>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</si>
  <si>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</si>
  <si>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</si>
  <si>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</si>
  <si>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</si>
  <si>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</si>
  <si>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</si>
  <si>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</si>
  <si>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</si>
  <si>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</si>
  <si>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</si>
  <si>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</si>
  <si>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</si>
  <si>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</si>
  <si>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</si>
  <si>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</si>
  <si>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</si>
  <si>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</si>
  <si>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</si>
  <si>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</si>
  <si>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</si>
  <si>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</si>
  <si>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</si>
  <si>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</si>
  <si>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</si>
  <si>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</si>
  <si>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</si>
  <si>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</si>
  <si>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</si>
  <si>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</si>
  <si>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</si>
  <si>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</si>
  <si>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</si>
  <si>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</si>
  <si>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</si>
  <si>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</si>
  <si>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</si>
  <si>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</si>
  <si>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</si>
  <si>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</si>
  <si>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</si>
  <si>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</si>
  <si>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</si>
  <si>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</si>
  <si>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</si>
  <si>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</si>
  <si>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</si>
  <si>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</si>
  <si>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</si>
  <si>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</si>
  <si>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</si>
  <si>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</si>
  <si>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</si>
  <si>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</si>
  <si>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</si>
  <si>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</si>
  <si>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</si>
  <si>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</si>
  <si>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</si>
  <si>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</si>
  <si>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</si>
  <si>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</si>
  <si>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</si>
  <si>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</si>
  <si>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</si>
  <si>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</si>
  <si>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</si>
  <si>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</si>
  <si>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</si>
  <si>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</si>
  <si>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</si>
  <si>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</si>
  <si>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</si>
  <si>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</si>
  <si>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</si>
  <si>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</si>
  <si>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</si>
  <si>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</si>
  <si>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</si>
  <si>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</si>
  <si>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</si>
  <si>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</si>
  <si>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</si>
  <si>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</si>
  <si>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</si>
  <si>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</si>
  <si>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</si>
  <si>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</si>
  <si>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</si>
  <si>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</si>
  <si>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</si>
  <si>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</si>
  <si>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</si>
  <si>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</si>
  <si>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</si>
  <si>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</si>
  <si>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</si>
  <si>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</si>
  <si>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</si>
  <si>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</si>
  <si>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</si>
  <si>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</si>
  <si>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</si>
  <si>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</si>
  <si>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</si>
  <si>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</si>
  <si>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</si>
  <si>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</si>
  <si>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</si>
  <si>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</si>
  <si>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</si>
  <si>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</si>
  <si>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</si>
  <si>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</si>
  <si>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</si>
  <si>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</si>
  <si>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</si>
  <si>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</si>
  <si>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</si>
  <si>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</si>
  <si>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</si>
  <si>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</si>
  <si>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</si>
  <si>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</si>
  <si>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</si>
  <si>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</si>
  <si>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</si>
  <si>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</si>
  <si>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</si>
  <si>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</si>
  <si>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</si>
  <si>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</si>
  <si>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</si>
  <si>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</si>
  <si>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</si>
  <si>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</si>
  <si>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</si>
  <si>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</si>
  <si>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</si>
  <si>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</si>
  <si>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</si>
  <si>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</si>
  <si>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</si>
  <si>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</si>
  <si>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</si>
  <si>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</si>
  <si>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</si>
  <si>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</si>
  <si>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</si>
  <si>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</si>
  <si>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</si>
  <si>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</si>
  <si>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</si>
  <si>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</si>
  <si>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</si>
  <si>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</si>
  <si>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</si>
  <si>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</si>
  <si>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</si>
  <si>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</si>
  <si>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</si>
  <si>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</si>
  <si>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</si>
  <si>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</si>
  <si>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</si>
  <si>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</si>
  <si>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</si>
  <si>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</si>
  <si>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</si>
  <si>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</si>
  <si>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</si>
  <si>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</si>
  <si>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</si>
  <si>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</si>
  <si>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</si>
  <si>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</si>
  <si>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</si>
  <si>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</si>
  <si>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</si>
  <si>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</si>
  <si>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</si>
  <si>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</si>
  <si>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</si>
  <si>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</si>
  <si>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</si>
  <si>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</si>
  <si>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</si>
  <si>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</si>
  <si>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</si>
  <si>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</si>
  <si>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</si>
  <si>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</si>
  <si>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</si>
  <si>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</si>
  <si>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</si>
  <si>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</si>
  <si>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</si>
  <si>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</si>
  <si>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</si>
  <si>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</si>
  <si>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</si>
  <si>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</si>
  <si>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</si>
  <si>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</si>
  <si>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</si>
  <si>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</si>
  <si>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</si>
  <si>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</si>
  <si>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</si>
  <si>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</si>
  <si>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</si>
  <si>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</si>
  <si>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</si>
  <si>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</si>
  <si>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</si>
  <si>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</si>
  <si>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</si>
  <si>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</si>
  <si>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</si>
  <si>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</si>
  <si>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</si>
  <si>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</si>
  <si>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</si>
  <si>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</si>
  <si>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</si>
  <si>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</si>
  <si>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</si>
  <si>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</si>
  <si>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</si>
  <si>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</si>
  <si>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</si>
  <si>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</si>
  <si>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</si>
  <si>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</si>
  <si>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</si>
  <si>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</si>
  <si>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</si>
  <si>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</si>
  <si>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</si>
  <si>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</si>
  <si>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</si>
  <si>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</si>
  <si>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</si>
  <si>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</si>
  <si>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</si>
  <si>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</si>
  <si>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</si>
  <si>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</si>
  <si>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</si>
  <si>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</si>
  <si>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</si>
  <si>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</si>
  <si>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</si>
  <si>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</si>
  <si>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</si>
  <si>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</si>
  <si>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</si>
  <si>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</si>
  <si>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</si>
  <si>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</si>
  <si>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</si>
  <si>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</si>
  <si>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</si>
  <si>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</si>
  <si>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</si>
  <si>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</si>
  <si>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</si>
  <si>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</si>
  <si>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</si>
  <si>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</si>
  <si>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</si>
  <si>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</si>
  <si>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</si>
  <si>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</si>
  <si>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</si>
  <si>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</si>
  <si>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</si>
  <si>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</si>
  <si>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</si>
  <si>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</si>
  <si>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</si>
  <si>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</si>
  <si>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</si>
  <si>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</si>
  <si>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</si>
  <si>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</si>
  <si>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</si>
  <si>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</si>
  <si>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</si>
  <si>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</si>
  <si>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</si>
  <si>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</si>
  <si>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</si>
  <si>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</si>
  <si>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</si>
  <si>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</si>
  <si>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</si>
  <si>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</si>
  <si>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</si>
  <si>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</si>
  <si>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</si>
  <si>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</si>
  <si>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</si>
  <si>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</si>
  <si>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</si>
  <si>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</si>
  <si>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</si>
  <si>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</si>
  <si>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</si>
  <si>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</si>
  <si>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</si>
  <si>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</si>
  <si>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</si>
  <si>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</si>
  <si>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</si>
  <si>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</si>
  <si>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</si>
  <si>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</si>
  <si>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</si>
  <si>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</si>
  <si>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</si>
  <si>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</si>
  <si>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</si>
  <si>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</si>
  <si>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</si>
  <si>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</si>
  <si>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</si>
  <si>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</si>
  <si>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</si>
  <si>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</si>
  <si>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</si>
  <si>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</si>
  <si>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</si>
  <si>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</si>
  <si>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</si>
  <si>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</si>
  <si>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</si>
  <si>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</si>
  <si>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</si>
  <si>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</si>
  <si>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</si>
  <si>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</si>
  <si>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</si>
  <si>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</si>
  <si>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</si>
  <si>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</si>
  <si>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</si>
  <si>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</si>
  <si>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</si>
  <si>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</si>
  <si>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</si>
  <si>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</si>
  <si>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</si>
  <si>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</si>
  <si>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</si>
  <si>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</si>
  <si>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</si>
  <si>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</si>
  <si>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</si>
  <si>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</si>
  <si>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</si>
  <si>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</si>
  <si>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</si>
  <si>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</si>
  <si>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</si>
  <si>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</si>
  <si>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</si>
  <si>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</si>
  <si>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</si>
  <si>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</si>
  <si>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</si>
  <si>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</si>
  <si>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</si>
  <si>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</si>
  <si>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</si>
  <si>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</si>
  <si>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</si>
  <si>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</si>
  <si>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</si>
  <si>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</si>
  <si>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</si>
  <si>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</si>
  <si>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</si>
  <si>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</si>
  <si>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</si>
  <si>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</si>
  <si>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</si>
  <si>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</si>
  <si>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</si>
  <si>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</si>
  <si>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</si>
  <si>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</si>
  <si>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</si>
  <si>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</si>
  <si>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</si>
  <si>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</si>
  <si>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</si>
  <si>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</si>
  <si>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</si>
  <si>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</si>
  <si>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</si>
  <si>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</si>
  <si>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</si>
  <si>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</si>
  <si>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</si>
  <si>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</si>
  <si>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</si>
  <si>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</si>
  <si>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</si>
  <si>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</si>
  <si>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</si>
  <si>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</si>
  <si>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</si>
  <si>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</si>
  <si>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</si>
  <si>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</si>
  <si>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</si>
  <si>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</si>
  <si>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</si>
  <si>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</si>
  <si>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</si>
  <si>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</si>
  <si>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</si>
  <si>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</si>
  <si>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</si>
  <si>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</si>
  <si>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</si>
  <si>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</si>
  <si>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</si>
  <si>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</si>
  <si>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</si>
  <si>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</si>
  <si>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</si>
  <si>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</si>
  <si>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</si>
  <si>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</si>
  <si>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</si>
  <si>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</si>
  <si>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</si>
  <si>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</si>
  <si>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</si>
  <si>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</si>
  <si>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</si>
  <si>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</si>
  <si>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</si>
  <si>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</si>
  <si>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</si>
  <si>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</si>
  <si>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</si>
  <si>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</si>
  <si>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</si>
  <si>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</si>
  <si>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</si>
  <si>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</si>
  <si>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</si>
  <si>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</si>
  <si>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</si>
  <si>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</si>
  <si>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</si>
  <si>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</si>
  <si>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</si>
  <si>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</si>
  <si>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</si>
  <si>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</si>
  <si>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</si>
  <si>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</si>
  <si>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</si>
  <si>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</si>
  <si>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</si>
  <si>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</si>
  <si>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</si>
  <si>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</si>
  <si>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</si>
  <si>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</si>
  <si>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</si>
  <si>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</si>
  <si>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</si>
  <si>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</si>
  <si>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</si>
  <si>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</si>
  <si>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</si>
  <si>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</si>
  <si>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</si>
  <si>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</si>
  <si>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</si>
  <si>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</si>
  <si>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</si>
  <si>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</si>
  <si>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</si>
  <si>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</si>
  <si>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</si>
  <si>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</si>
  <si>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</si>
  <si>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</si>
  <si>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</si>
  <si>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</si>
  <si>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</si>
  <si>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</si>
  <si>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</si>
  <si>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</si>
  <si>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</si>
  <si>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</si>
  <si>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</si>
  <si>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</si>
  <si>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</si>
  <si>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</si>
  <si>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</si>
  <si>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</si>
  <si>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</si>
  <si>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</si>
  <si>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</si>
  <si>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</si>
  <si>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</si>
  <si>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</si>
  <si>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</si>
  <si>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</si>
  <si>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</si>
  <si>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</si>
  <si>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</si>
  <si>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</si>
  <si>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</si>
  <si>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</si>
  <si>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</si>
  <si>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</si>
  <si>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</si>
  <si>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</si>
  <si>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</si>
  <si>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</si>
  <si>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</si>
  <si>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</si>
  <si>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</si>
  <si>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</si>
  <si>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</si>
  <si>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</si>
  <si>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</si>
  <si>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</si>
  <si>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</si>
  <si>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</si>
  <si>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</si>
  <si>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</si>
  <si>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</si>
  <si>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</si>
  <si>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</si>
  <si>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</si>
  <si>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</si>
  <si>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</si>
  <si>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</si>
  <si>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</si>
  <si>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</si>
  <si>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</si>
  <si>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</si>
  <si>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</si>
  <si>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</si>
  <si>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</si>
  <si>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</si>
  <si>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</si>
  <si>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</si>
  <si>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</si>
  <si>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</si>
  <si>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</si>
  <si>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</si>
  <si>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</si>
  <si>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</si>
  <si>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</si>
  <si>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</si>
  <si>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</si>
  <si>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</si>
  <si>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</si>
  <si>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</si>
  <si>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</si>
  <si>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</si>
  <si>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</si>
  <si>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</si>
  <si>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</si>
  <si>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</si>
  <si>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</si>
  <si>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</si>
  <si>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</si>
  <si>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</si>
  <si>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</si>
  <si>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</si>
  <si>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</si>
  <si>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</si>
  <si>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</si>
  <si>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</si>
  <si>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</si>
  <si>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</si>
  <si>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</si>
  <si>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</si>
  <si>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</si>
  <si>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</si>
  <si>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</si>
  <si>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</si>
  <si>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</si>
  <si>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</si>
  <si>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</si>
  <si>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</si>
  <si>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</si>
  <si>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</si>
  <si>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</si>
  <si>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</si>
  <si>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</si>
  <si>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</si>
  <si>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</si>
  <si>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</si>
  <si>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</si>
  <si>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</si>
  <si>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</si>
  <si>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</si>
  <si>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</si>
  <si>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</si>
  <si>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</si>
  <si>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</si>
  <si>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</si>
  <si>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</si>
  <si>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</si>
  <si>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</si>
  <si>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</si>
  <si>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</si>
  <si>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</si>
  <si>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</si>
  <si>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</si>
  <si>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</si>
  <si>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</si>
  <si>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</si>
  <si>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</si>
  <si>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</si>
  <si>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</si>
  <si>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</si>
  <si>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</si>
  <si>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</si>
  <si>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</si>
  <si>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</si>
  <si>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</si>
  <si>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</si>
  <si>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</si>
  <si>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</si>
  <si>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</si>
  <si>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</si>
  <si>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</si>
  <si>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</si>
  <si>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</si>
  <si>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</si>
  <si>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</si>
  <si>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</si>
  <si>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</si>
  <si>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</si>
  <si>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</si>
  <si>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</si>
  <si>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</si>
  <si>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</si>
  <si>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</si>
  <si>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</si>
  <si>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</si>
  <si>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</si>
  <si>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</si>
  <si>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</si>
  <si>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</si>
  <si>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</si>
  <si>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</si>
  <si>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</si>
  <si>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</si>
  <si>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</si>
  <si>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</si>
  <si>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</si>
  <si>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</si>
  <si>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</si>
  <si>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</si>
  <si>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</si>
  <si>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</si>
  <si>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</si>
  <si>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</si>
  <si>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</si>
  <si>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</si>
  <si>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</si>
  <si>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</si>
  <si>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</si>
  <si>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</si>
  <si>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</si>
  <si>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</si>
  <si>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</si>
  <si>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</si>
  <si>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</si>
  <si>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</si>
  <si>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</si>
  <si>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</si>
  <si>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</si>
  <si>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</si>
  <si>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</si>
  <si>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</si>
  <si>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</si>
  <si>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</si>
  <si>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</si>
  <si>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</si>
  <si>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</si>
  <si>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</si>
  <si>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</si>
  <si>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</si>
  <si>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</si>
  <si>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</si>
  <si>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</si>
  <si>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</si>
  <si>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</si>
  <si>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</si>
  <si>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</si>
  <si>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</si>
  <si>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</si>
  <si>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</si>
  <si>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</si>
  <si>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</si>
  <si>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</si>
  <si>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</si>
  <si>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</si>
  <si>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</si>
  <si>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</si>
  <si>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</si>
  <si>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</si>
  <si>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</si>
  <si>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</si>
  <si>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</si>
  <si>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</si>
  <si>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</si>
  <si>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</si>
  <si>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</si>
  <si>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</si>
  <si>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</si>
  <si>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</si>
  <si>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</si>
  <si>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</si>
  <si>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</si>
  <si>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</si>
  <si>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</si>
  <si>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</si>
  <si>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</si>
  <si>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</si>
  <si>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</si>
  <si>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</si>
  <si>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</si>
  <si>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</si>
  <si>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</si>
  <si>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</si>
  <si>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</si>
  <si>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</si>
  <si>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</si>
  <si>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</si>
  <si>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</si>
  <si>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</si>
  <si>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</si>
  <si>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</si>
  <si>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</si>
  <si>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</si>
  <si>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</si>
  <si>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</si>
  <si>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</si>
  <si>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</si>
  <si>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</si>
  <si>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</si>
  <si>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</si>
  <si>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</si>
  <si>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</si>
  <si>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</si>
  <si>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</si>
  <si>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</si>
  <si>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</si>
  <si>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</si>
  <si>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</si>
  <si>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</si>
  <si>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</si>
  <si>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</si>
  <si>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</si>
  <si>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</si>
  <si>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</si>
  <si>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</si>
  <si>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</si>
  <si>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</si>
  <si>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</si>
  <si>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</si>
  <si>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</si>
  <si>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</si>
  <si>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</si>
  <si>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</si>
  <si>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</si>
  <si>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</si>
  <si>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</si>
  <si>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</si>
  <si>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</si>
  <si>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</si>
  <si>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</si>
  <si>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</si>
  <si>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</si>
  <si>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</si>
  <si>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</si>
  <si>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</si>
  <si>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</si>
  <si>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</si>
  <si>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</si>
  <si>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</si>
  <si>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</si>
  <si>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</si>
  <si>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</si>
  <si>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</si>
  <si>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</si>
  <si>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</si>
  <si>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</si>
  <si>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</si>
  <si>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</si>
  <si>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</si>
  <si>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</si>
  <si>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</si>
  <si>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</si>
  <si>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</si>
  <si>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</si>
  <si>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</si>
  <si>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</si>
  <si>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</si>
  <si>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</si>
  <si>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</si>
  <si>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</si>
  <si>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</si>
  <si>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</si>
  <si>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</si>
  <si>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</si>
  <si>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</si>
  <si>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</si>
  <si>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</si>
  <si>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</si>
  <si>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</si>
  <si>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</si>
  <si>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</si>
  <si>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</si>
  <si>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</si>
  <si>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</si>
  <si>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</si>
  <si>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</si>
  <si>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</si>
  <si>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</si>
  <si>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</si>
  <si>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</si>
  <si>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</si>
  <si>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</si>
  <si>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</si>
  <si>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</si>
  <si>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</si>
  <si>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</si>
  <si>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</si>
  <si>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</si>
  <si>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</si>
  <si>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</si>
  <si>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</si>
  <si>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</si>
  <si>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</si>
  <si>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</si>
  <si>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</si>
  <si>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</si>
  <si>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</si>
  <si>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</si>
  <si>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</si>
  <si>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</si>
  <si>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</si>
  <si>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</si>
  <si>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</si>
  <si>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</si>
  <si>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</si>
  <si>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</si>
  <si>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</si>
  <si>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</si>
  <si>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</si>
  <si>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</si>
  <si>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</si>
  <si>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</si>
  <si>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</si>
  <si>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</si>
  <si>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</si>
  <si>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</si>
  <si>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</si>
  <si>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</si>
  <si>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</si>
  <si>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</si>
  <si>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</si>
  <si>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</si>
  <si>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</si>
  <si>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</si>
  <si>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</si>
  <si>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</si>
  <si>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</si>
  <si>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</si>
  <si>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</si>
  <si>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</si>
  <si>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</si>
  <si>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</si>
  <si>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</si>
  <si>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</si>
  <si>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</si>
  <si>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</si>
  <si>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</si>
  <si>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</si>
  <si>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</si>
  <si>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</si>
  <si>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</si>
  <si>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</si>
  <si>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</si>
  <si>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</si>
  <si>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</si>
  <si>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</si>
  <si>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</si>
  <si>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</si>
  <si>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</si>
  <si>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</si>
  <si>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</si>
  <si>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</si>
  <si>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</si>
  <si>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</si>
  <si>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</si>
  <si>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</si>
  <si>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</si>
  <si>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</si>
  <si>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</si>
  <si>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</si>
  <si>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</si>
  <si>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</si>
  <si>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</si>
  <si>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</si>
  <si>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</si>
  <si>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</si>
  <si>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</si>
  <si>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</si>
  <si>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</si>
  <si>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</si>
  <si>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</si>
  <si>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</si>
  <si>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</si>
  <si>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</si>
  <si>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</si>
  <si>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</si>
  <si>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</si>
  <si>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</si>
  <si>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</si>
  <si>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</si>
  <si>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</si>
  <si>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</si>
  <si>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</si>
  <si>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</si>
  <si>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</si>
  <si>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</si>
  <si>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</si>
  <si>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</si>
  <si>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</si>
  <si>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</si>
  <si>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</si>
  <si>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</si>
  <si>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</si>
  <si>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</si>
  <si>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</si>
  <si>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</si>
  <si>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</si>
  <si>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</si>
  <si>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</si>
  <si>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</si>
  <si>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</si>
  <si>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</si>
  <si>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</si>
  <si>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</si>
  <si>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</si>
  <si>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</si>
  <si>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</si>
  <si>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</si>
  <si>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</si>
  <si>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</si>
  <si>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</si>
  <si>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</si>
  <si>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</si>
  <si>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</si>
  <si>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</si>
  <si>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</si>
  <si>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</si>
  <si>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</si>
  <si>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</si>
  <si>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</si>
  <si>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</si>
  <si>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</si>
  <si>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</si>
  <si>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</si>
  <si>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</si>
  <si>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</si>
  <si>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</si>
  <si>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</si>
  <si>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</si>
  <si>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</si>
  <si>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</si>
  <si>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</si>
  <si>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</si>
  <si>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</si>
  <si>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</si>
  <si>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</si>
  <si>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</si>
  <si>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</si>
  <si>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</si>
  <si>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</si>
  <si>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</si>
  <si>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</si>
  <si>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</si>
  <si>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</si>
  <si>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</si>
  <si>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</si>
  <si>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</si>
  <si>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</si>
  <si>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</si>
  <si>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</si>
  <si>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</si>
  <si>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</si>
  <si>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</si>
  <si>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</si>
  <si>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</si>
  <si>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</si>
  <si>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</si>
  <si>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</si>
  <si>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</si>
  <si>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</si>
  <si>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</si>
  <si>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</si>
  <si>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</si>
  <si>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</si>
  <si>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</si>
  <si>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</si>
  <si>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</si>
  <si>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</si>
  <si>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</si>
  <si>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</si>
  <si>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</si>
  <si>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</si>
  <si>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</si>
  <si>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</si>
  <si>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</si>
  <si>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</si>
  <si>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</si>
  <si>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</si>
  <si>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</si>
  <si>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</si>
  <si>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</si>
  <si>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</si>
  <si>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</si>
  <si>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</si>
  <si>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</si>
  <si>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</si>
  <si>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</si>
  <si>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</si>
  <si>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</si>
  <si>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</si>
  <si>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</si>
  <si>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</si>
  <si>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</si>
  <si>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</si>
  <si>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</si>
  <si>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</si>
  <si>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</si>
  <si>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</si>
  <si>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</si>
  <si>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</si>
  <si>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</si>
  <si>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</si>
  <si>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</si>
  <si>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</si>
  <si>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</si>
  <si>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</si>
  <si>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</si>
  <si>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</si>
  <si>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</si>
  <si>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</si>
  <si>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</si>
  <si>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</si>
  <si>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</si>
  <si>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</si>
  <si>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</si>
  <si>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</si>
  <si>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</si>
  <si>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</si>
  <si>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</si>
  <si>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</si>
  <si>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</si>
  <si>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</si>
  <si>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</si>
  <si>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</si>
  <si>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</si>
  <si>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</si>
  <si>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</si>
  <si>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</si>
  <si>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</si>
  <si>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</si>
  <si>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</si>
  <si>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</si>
  <si>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</si>
  <si>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</si>
  <si>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</si>
  <si>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</si>
  <si>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</si>
  <si>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</si>
  <si>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</si>
  <si>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</si>
  <si>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</si>
  <si>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</si>
  <si>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</si>
  <si>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</si>
  <si>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</si>
  <si>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</si>
  <si>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</si>
  <si>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</si>
  <si>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</si>
  <si>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</si>
  <si>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</si>
  <si>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</si>
  <si>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</si>
  <si>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</si>
  <si>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</si>
  <si>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</si>
  <si>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</si>
  <si>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</si>
  <si>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</si>
  <si>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</si>
  <si>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</si>
  <si>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</si>
  <si>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</si>
  <si>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</si>
  <si>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</si>
  <si>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</si>
  <si>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</si>
  <si>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</si>
  <si>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</si>
  <si>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</si>
  <si>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</si>
  <si>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</si>
  <si>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</si>
  <si>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</si>
  <si>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</si>
  <si>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</si>
  <si>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</si>
  <si>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</si>
  <si>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</si>
  <si>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</si>
  <si>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</si>
  <si>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</si>
  <si>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</si>
  <si>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</si>
  <si>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</si>
  <si>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</si>
  <si>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</si>
  <si>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</si>
  <si>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</si>
  <si>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</si>
  <si>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</si>
  <si>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</si>
  <si>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</si>
  <si>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</si>
  <si>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</si>
  <si>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</si>
  <si>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</si>
  <si>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</si>
  <si>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</si>
  <si>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</si>
  <si>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</si>
  <si>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</si>
  <si>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</si>
  <si>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</si>
  <si>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</si>
  <si>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</si>
  <si>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</si>
  <si>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</si>
  <si>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</si>
  <si>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</si>
  <si>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</si>
  <si>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</si>
  <si>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</si>
  <si>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</si>
  <si>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</si>
  <si>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</si>
  <si>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</si>
  <si>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</si>
  <si>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</si>
  <si>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</si>
  <si>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</si>
  <si>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</si>
  <si>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</si>
  <si>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</si>
  <si>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</si>
  <si>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</si>
  <si>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</si>
  <si>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</si>
  <si>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</si>
  <si>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</si>
  <si>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</si>
  <si>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</si>
  <si>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</si>
  <si>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</si>
  <si>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</si>
  <si>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</si>
  <si>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</si>
  <si>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</si>
  <si>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</si>
  <si>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</si>
  <si>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</si>
  <si>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</si>
  <si>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</si>
  <si>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</si>
  <si>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</si>
  <si>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</si>
  <si>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</si>
  <si>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</si>
  <si>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</si>
  <si>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</si>
  <si>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</si>
  <si>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</si>
  <si>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</si>
  <si>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</si>
  <si>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</si>
  <si>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</si>
  <si>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</si>
  <si>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</si>
  <si>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</si>
  <si>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</si>
  <si>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</si>
  <si>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</si>
  <si>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</si>
  <si>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</si>
  <si>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</si>
  <si>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</si>
  <si>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</si>
  <si>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</si>
  <si>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</si>
  <si>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</si>
  <si>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</si>
  <si>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</si>
  <si>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</si>
  <si>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</si>
  <si>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</si>
  <si>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</si>
  <si>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</si>
  <si>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</si>
  <si>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</si>
  <si>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</si>
  <si>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</si>
  <si>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</si>
  <si>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</si>
  <si>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</si>
  <si>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</si>
  <si>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</si>
  <si>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</si>
  <si>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</si>
  <si>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</si>
  <si>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</si>
  <si>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</si>
  <si>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</si>
  <si>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</si>
  <si>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</si>
  <si>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</si>
  <si>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</si>
  <si>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</si>
  <si>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</si>
  <si>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</si>
  <si>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</si>
  <si>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</si>
  <si>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</si>
  <si>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</si>
  <si>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</si>
  <si>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</si>
  <si>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</si>
  <si>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</si>
  <si>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</si>
  <si>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</si>
  <si>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</si>
  <si>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</si>
  <si>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</si>
  <si>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</si>
  <si>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</si>
  <si>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</si>
  <si>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</si>
  <si>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</si>
  <si>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</si>
  <si>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</si>
  <si>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</si>
  <si>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</si>
  <si>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</si>
  <si>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</si>
  <si>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</si>
  <si>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</si>
  <si>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</si>
  <si>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</si>
  <si>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</si>
  <si>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</si>
  <si>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</si>
  <si>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</si>
  <si>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</si>
  <si>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</si>
  <si>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</si>
  <si>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</si>
  <si>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</si>
  <si>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</si>
  <si>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</si>
  <si>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</si>
  <si>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</si>
  <si>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</si>
  <si>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</si>
  <si>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</si>
  <si>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</si>
  <si>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</si>
  <si>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</si>
  <si>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</si>
  <si>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</si>
  <si>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</si>
  <si>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</si>
  <si>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</si>
  <si>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</si>
  <si>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</si>
  <si>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</si>
  <si>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</si>
  <si>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</si>
  <si>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</si>
  <si>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</si>
  <si>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</si>
  <si>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</si>
  <si>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</si>
  <si>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</si>
  <si>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</si>
  <si>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</si>
  <si>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</si>
  <si>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</si>
  <si>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</si>
  <si>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</si>
  <si>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</si>
  <si>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</si>
  <si>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</si>
  <si>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</si>
  <si>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</si>
  <si>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</si>
  <si>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</si>
  <si>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</si>
  <si>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</si>
  <si>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</si>
  <si>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</si>
  <si>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</si>
  <si>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</si>
  <si>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</si>
  <si>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</si>
  <si>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</si>
  <si>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</si>
  <si>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</si>
  <si>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</si>
  <si>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</si>
  <si>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</si>
  <si>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</si>
  <si>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</si>
  <si>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</si>
  <si>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</si>
  <si>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</si>
  <si>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</si>
  <si>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</si>
  <si>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</si>
  <si>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</si>
  <si>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</si>
  <si>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</si>
  <si>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</si>
  <si>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</si>
  <si>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</si>
  <si>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</si>
  <si>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</si>
  <si>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</si>
  <si>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</si>
  <si>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</si>
  <si>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</si>
  <si>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</si>
  <si>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</si>
  <si>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</si>
  <si>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</si>
  <si>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</si>
  <si>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</si>
  <si>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</si>
  <si>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</si>
  <si>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</si>
  <si>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</si>
  <si>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</si>
  <si>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</si>
  <si>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</si>
  <si>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</si>
  <si>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</si>
  <si>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</si>
  <si>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</si>
  <si>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</si>
  <si>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</si>
  <si>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</si>
  <si>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</si>
  <si>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</si>
  <si>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</si>
  <si>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</si>
  <si>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</si>
  <si>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</si>
  <si>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</si>
  <si>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</si>
  <si>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</si>
  <si>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</si>
  <si>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</si>
  <si>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</si>
  <si>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</si>
  <si>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</si>
  <si>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</si>
  <si>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</si>
  <si>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</si>
  <si>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</si>
  <si>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</si>
  <si>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</si>
  <si>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</si>
  <si>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</si>
  <si>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</si>
  <si>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</si>
  <si>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</si>
  <si>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</si>
  <si>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</si>
  <si>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</si>
  <si>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</si>
  <si>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</si>
  <si>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</si>
  <si>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</si>
  <si>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</si>
  <si>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</si>
  <si>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</si>
  <si>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</si>
  <si>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</si>
  <si>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</si>
  <si>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</si>
  <si>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</si>
  <si>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</si>
  <si>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</si>
  <si>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</si>
  <si>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</si>
  <si>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</si>
  <si>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</si>
  <si>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</si>
  <si>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</si>
  <si>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</si>
  <si>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</si>
  <si>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</si>
  <si>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</si>
  <si>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</si>
  <si>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</si>
  <si>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</si>
  <si>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</si>
  <si>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</si>
  <si>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</si>
  <si>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</si>
  <si>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</si>
  <si>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</si>
  <si>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</si>
  <si>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</si>
  <si>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</si>
  <si>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</si>
  <si>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</si>
  <si>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</si>
  <si>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</si>
  <si>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</si>
  <si>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</si>
  <si>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</si>
  <si>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</si>
  <si>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</si>
  <si>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</si>
  <si>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</si>
  <si>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</si>
  <si>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</si>
  <si>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</si>
  <si>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</si>
  <si>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</si>
  <si>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</si>
  <si>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</si>
  <si>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</si>
  <si>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</si>
  <si>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</si>
  <si>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</si>
  <si>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</si>
  <si>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</si>
  <si>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</si>
  <si>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</si>
  <si>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</si>
  <si>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</si>
  <si>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</si>
  <si>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</si>
  <si>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</si>
  <si>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</si>
  <si>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</si>
  <si>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</si>
  <si>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</si>
  <si>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</si>
  <si>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</si>
  <si>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</si>
  <si>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</si>
  <si>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</si>
  <si>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</si>
  <si>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</si>
  <si>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</si>
  <si>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</si>
  <si>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</si>
  <si>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</si>
  <si>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</si>
  <si>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</si>
  <si>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</si>
  <si>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</si>
  <si>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</si>
  <si>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</si>
  <si>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</si>
  <si>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</si>
  <si>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</si>
  <si>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</si>
  <si>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</si>
  <si>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</si>
  <si>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</si>
  <si>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</si>
  <si>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</si>
  <si>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</si>
  <si>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</si>
  <si>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</si>
  <si>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</si>
  <si>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</si>
  <si>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</si>
  <si>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</si>
  <si>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</si>
  <si>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</si>
  <si>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</si>
  <si>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</si>
  <si>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</si>
  <si>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</si>
  <si>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</si>
  <si>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</si>
  <si>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</si>
  <si>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</si>
  <si>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</si>
  <si>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</si>
  <si>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</si>
  <si>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</si>
  <si>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</si>
  <si>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</si>
  <si>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</si>
  <si>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</si>
  <si>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</si>
  <si>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</si>
  <si>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</si>
  <si>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</si>
  <si>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</si>
  <si>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</si>
  <si>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</si>
  <si>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</si>
  <si>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</si>
  <si>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</si>
  <si>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</si>
  <si>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</si>
  <si>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</si>
  <si>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</si>
  <si>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</si>
  <si>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</si>
  <si>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</si>
  <si>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</si>
  <si>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</si>
  <si>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</si>
  <si>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</si>
  <si>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</si>
  <si>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</si>
  <si>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</si>
  <si>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</si>
  <si>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</si>
  <si>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</si>
  <si>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</si>
  <si>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</si>
  <si>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</si>
  <si>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</si>
  <si>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</si>
  <si>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</si>
  <si>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</si>
  <si>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</si>
  <si>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</si>
  <si>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</si>
  <si>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</si>
  <si>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</si>
  <si>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</si>
  <si>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</si>
  <si>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</si>
  <si>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</si>
  <si>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</si>
  <si>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</si>
  <si>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</si>
  <si>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</si>
  <si>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</si>
  <si>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</si>
  <si>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</si>
  <si>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</si>
  <si>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</si>
  <si>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</si>
  <si>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</si>
  <si>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</si>
  <si>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</si>
  <si>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</si>
  <si>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</si>
  <si>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</si>
  <si>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</si>
  <si>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</si>
  <si>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</si>
  <si>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</si>
  <si>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</si>
  <si>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</si>
  <si>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</si>
  <si>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</si>
  <si>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</si>
  <si>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</si>
  <si>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</si>
  <si>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</si>
  <si>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</si>
  <si>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</si>
  <si>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</si>
  <si>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</si>
  <si>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</si>
  <si>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</si>
  <si>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</si>
  <si>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</si>
  <si>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</si>
  <si>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</si>
  <si>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</si>
  <si>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</si>
  <si>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</si>
  <si>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</si>
  <si>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</si>
  <si>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</si>
  <si>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</si>
  <si>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</si>
  <si>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</si>
  <si>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</si>
  <si>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</si>
  <si>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</si>
  <si>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</si>
  <si>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</si>
  <si>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</si>
  <si>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</si>
  <si>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</si>
  <si>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</si>
  <si>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</si>
  <si>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</si>
  <si>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</si>
  <si>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</si>
  <si>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</si>
  <si>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</si>
  <si>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</si>
  <si>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</si>
  <si>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</si>
  <si>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</si>
  <si>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</si>
  <si>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</si>
  <si>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</si>
  <si>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</si>
  <si>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</si>
  <si>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</si>
  <si>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</si>
  <si>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</si>
  <si>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</si>
  <si>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</si>
  <si>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</si>
  <si>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</si>
  <si>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</si>
  <si>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</si>
  <si>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</si>
  <si>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</si>
  <si>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</si>
  <si>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</si>
  <si>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</si>
  <si>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</si>
  <si>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</si>
  <si>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</si>
  <si>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</si>
  <si>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</si>
  <si>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</si>
  <si>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</si>
  <si>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</si>
  <si>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</si>
  <si>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</si>
  <si>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</si>
  <si>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</si>
  <si>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</si>
  <si>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</si>
  <si>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</si>
  <si>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</si>
  <si>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</si>
  <si>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</si>
  <si>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</si>
  <si>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</si>
  <si>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</si>
  <si>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</si>
  <si>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</si>
  <si>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</si>
  <si>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</si>
  <si>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</si>
  <si>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</si>
  <si>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</si>
  <si>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</si>
  <si>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</si>
  <si>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</si>
  <si>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</si>
  <si>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</si>
  <si>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</si>
  <si>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</si>
  <si>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</si>
  <si>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</si>
  <si>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</si>
  <si>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</si>
  <si>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</si>
  <si>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</si>
  <si>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</si>
  <si>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</si>
  <si>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</si>
  <si>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</si>
  <si>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</si>
  <si>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</si>
  <si>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</si>
  <si>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</si>
  <si>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</si>
  <si>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</si>
  <si>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</si>
  <si>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</si>
  <si>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</si>
  <si>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</si>
  <si>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</si>
  <si>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</si>
  <si>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</si>
  <si>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</si>
  <si>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</si>
  <si>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</si>
  <si>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</si>
  <si>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</si>
  <si>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</si>
  <si>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</si>
  <si>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</si>
  <si>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</si>
  <si>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</si>
  <si>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</si>
  <si>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</si>
  <si>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</si>
  <si>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</si>
  <si>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</si>
  <si>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</si>
  <si>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</si>
  <si>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</si>
  <si>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</si>
  <si>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</si>
  <si>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</si>
  <si>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</si>
  <si>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</si>
  <si>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</si>
  <si>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</si>
  <si>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</si>
  <si>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</si>
  <si>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</si>
  <si>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</si>
  <si>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</si>
  <si>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</si>
  <si>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</si>
  <si>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</si>
  <si>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</si>
  <si>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</si>
  <si>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</si>
  <si>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</si>
  <si>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</si>
  <si>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</si>
  <si>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</si>
  <si>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</si>
  <si>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</si>
  <si>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</si>
  <si>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</si>
  <si>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</si>
  <si>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</si>
  <si>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</si>
  <si>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</si>
  <si>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</si>
  <si>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</si>
  <si>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</si>
  <si>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</si>
  <si>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</si>
  <si>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</si>
  <si>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</si>
  <si>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</si>
  <si>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</si>
  <si>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</si>
  <si>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</si>
  <si>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</si>
  <si>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</si>
  <si>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</si>
  <si>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</si>
  <si>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</si>
  <si>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</si>
  <si>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</si>
  <si>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</si>
  <si>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</si>
  <si>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</si>
  <si>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</si>
  <si>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</si>
  <si>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</si>
  <si>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</si>
  <si>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</si>
  <si>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</si>
  <si>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</si>
  <si>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</si>
  <si>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</si>
  <si>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</si>
  <si>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</si>
  <si>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</si>
  <si>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</si>
  <si>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</si>
  <si>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</si>
  <si>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</si>
  <si>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</si>
  <si>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</si>
  <si>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</si>
  <si>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</si>
  <si>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</si>
  <si>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</si>
  <si>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</si>
  <si>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</si>
  <si>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</si>
  <si>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</si>
  <si>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</si>
  <si>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</si>
  <si>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</si>
  <si>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</si>
  <si>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</si>
  <si>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</si>
  <si>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</si>
  <si>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</si>
  <si>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</si>
  <si>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</si>
  <si>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</si>
  <si>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</si>
  <si>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</si>
  <si>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</si>
  <si>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</si>
  <si>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</si>
  <si>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</si>
  <si>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</si>
  <si>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</si>
  <si>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</si>
  <si>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</si>
  <si>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</si>
  <si>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</si>
  <si>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</si>
  <si>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</si>
  <si>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</si>
  <si>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</si>
  <si>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</si>
  <si>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</si>
  <si>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</si>
  <si>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</si>
  <si>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</si>
  <si>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</si>
  <si>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</si>
  <si>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</si>
  <si>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</si>
  <si>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</si>
  <si>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</si>
  <si>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</si>
  <si>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</si>
  <si>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</si>
  <si>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</si>
  <si>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</si>
  <si>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</si>
  <si>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</si>
  <si>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</si>
  <si>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</si>
  <si>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</si>
  <si>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</si>
  <si>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</si>
  <si>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</si>
  <si>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</si>
  <si>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</si>
  <si>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</si>
  <si>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</si>
  <si>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</si>
  <si>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</si>
  <si>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</si>
  <si>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</si>
  <si>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</si>
  <si>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</si>
  <si>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</si>
  <si>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</si>
  <si>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</si>
  <si>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</si>
  <si>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</si>
  <si>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</si>
  <si>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</si>
  <si>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</si>
  <si>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</si>
  <si>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</si>
  <si>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</si>
  <si>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</si>
  <si>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</si>
  <si>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</si>
  <si>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</si>
  <si>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</si>
  <si>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</si>
  <si>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</si>
  <si>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</si>
  <si>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</si>
  <si>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</si>
  <si>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</si>
  <si>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</si>
  <si>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</si>
  <si>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</si>
  <si>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</si>
  <si>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</si>
  <si>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</si>
  <si>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</si>
  <si>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</si>
  <si>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</si>
  <si>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</si>
  <si>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</si>
  <si>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</si>
  <si>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</si>
  <si>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</si>
  <si>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</si>
  <si>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</si>
  <si>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</si>
  <si>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</si>
  <si>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</si>
  <si>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</si>
  <si>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</si>
  <si>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</si>
  <si>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</si>
  <si>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</si>
  <si>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</si>
  <si>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</si>
  <si>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</si>
  <si>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</si>
  <si>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</si>
  <si>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</si>
  <si>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</si>
  <si>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</si>
  <si>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</si>
  <si>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</si>
  <si>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</si>
  <si>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</si>
  <si>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</si>
  <si>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</si>
  <si>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</si>
  <si>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</si>
  <si>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</si>
  <si>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</si>
  <si>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</si>
  <si>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</si>
  <si>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</si>
  <si>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</si>
  <si>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</si>
  <si>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</si>
  <si>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</si>
  <si>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</si>
  <si>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</si>
  <si>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</si>
  <si>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</si>
  <si>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</si>
  <si>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</si>
  <si>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</si>
  <si>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</si>
  <si>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</si>
  <si>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</si>
  <si>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</si>
  <si>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</si>
  <si>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</si>
  <si>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</si>
  <si>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</si>
  <si>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</si>
  <si>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</si>
  <si>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</si>
  <si>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</si>
  <si>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</si>
  <si>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</si>
  <si>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</si>
  <si>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</si>
  <si>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</si>
  <si>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</si>
  <si>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</si>
  <si>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</si>
  <si>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</si>
  <si>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</si>
  <si>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</si>
  <si>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</si>
  <si>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</si>
  <si>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</si>
  <si>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</si>
  <si>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</si>
  <si>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</si>
  <si>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</si>
  <si>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</si>
  <si>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</si>
  <si>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</si>
  <si>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</si>
  <si>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</si>
  <si>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</si>
  <si>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</si>
  <si>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</si>
  <si>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</si>
  <si>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</si>
  <si>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</si>
  <si>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</si>
  <si>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</si>
  <si>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</si>
  <si>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</si>
  <si>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</si>
  <si>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</si>
  <si>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</si>
  <si>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</si>
  <si>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</si>
  <si>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</si>
  <si>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</si>
  <si>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</si>
  <si>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</si>
  <si>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</si>
  <si>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</si>
  <si>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</si>
  <si>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</si>
  <si>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</si>
  <si>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</si>
  <si>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</si>
  <si>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</si>
  <si>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</si>
  <si>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</si>
  <si>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</si>
  <si>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</si>
  <si>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</si>
  <si>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</si>
  <si>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</si>
  <si>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</si>
  <si>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</si>
  <si>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</si>
  <si>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</si>
  <si>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</si>
  <si>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</si>
  <si>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</si>
  <si>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</si>
  <si>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</si>
  <si>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</si>
  <si>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</si>
  <si>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</si>
  <si>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</si>
  <si>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</si>
  <si>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</si>
  <si>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</si>
  <si>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</si>
  <si>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</si>
  <si>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</si>
  <si>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</si>
  <si>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</si>
  <si>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</si>
  <si>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</si>
  <si>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</si>
  <si>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</si>
  <si>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</si>
  <si>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</si>
  <si>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</si>
  <si>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</si>
  <si>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</si>
  <si>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</si>
  <si>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</si>
  <si>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</si>
  <si>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</si>
  <si>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</si>
  <si>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</si>
  <si>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</si>
  <si>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</si>
  <si>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</si>
  <si>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</si>
  <si>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</si>
  <si>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</si>
  <si>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</si>
  <si>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</si>
  <si>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</si>
  <si>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</si>
  <si>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</si>
  <si>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</si>
  <si>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</si>
  <si>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</si>
  <si>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</si>
  <si>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</si>
  <si>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</si>
  <si>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</si>
  <si>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</si>
  <si>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</si>
  <si>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</si>
  <si>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</si>
  <si>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</si>
  <si>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</si>
  <si>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</si>
  <si>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</si>
  <si>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</si>
  <si>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</si>
  <si>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</si>
  <si>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</si>
  <si>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</si>
  <si>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</si>
  <si>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</si>
  <si>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</si>
  <si>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</si>
  <si>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</si>
  <si>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</si>
  <si>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</si>
  <si>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</si>
  <si>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</si>
  <si>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</si>
  <si>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</si>
  <si>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</si>
  <si>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</si>
  <si>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</si>
  <si>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</si>
  <si>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</si>
  <si>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</si>
  <si>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</si>
  <si>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</si>
  <si>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</si>
  <si>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</si>
  <si>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</si>
  <si>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</si>
  <si>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</si>
  <si>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</si>
  <si>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</si>
  <si>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</si>
  <si>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</si>
  <si>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</si>
  <si>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</si>
  <si>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</si>
  <si>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</si>
  <si>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</si>
  <si>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</si>
  <si>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</si>
  <si>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</si>
  <si>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</si>
  <si>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</si>
  <si>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</si>
  <si>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</si>
  <si>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</si>
  <si>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</si>
  <si>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</si>
  <si>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</si>
  <si>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</si>
  <si>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</si>
  <si>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</si>
  <si>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</si>
  <si>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</si>
  <si>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</si>
  <si>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</si>
  <si>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</si>
  <si>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</si>
  <si>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</si>
  <si>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</si>
  <si>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</si>
  <si>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</si>
  <si>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</si>
  <si>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</si>
  <si>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</si>
  <si>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</si>
  <si>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</si>
  <si>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</si>
  <si>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</si>
  <si>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</si>
  <si>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</si>
  <si>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</si>
  <si>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</si>
  <si>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</si>
  <si>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</si>
  <si>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</si>
  <si>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</si>
  <si>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</si>
  <si>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</si>
  <si>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</si>
  <si>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</si>
  <si>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</si>
  <si>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</si>
  <si>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</si>
  <si>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</si>
  <si>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</si>
  <si>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</si>
  <si>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</si>
  <si>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</si>
  <si>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</si>
  <si>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</si>
  <si>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</si>
  <si>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</si>
  <si>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</si>
  <si>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</si>
  <si>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</si>
  <si>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</si>
  <si>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</si>
  <si>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</si>
  <si>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</si>
  <si>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</si>
  <si>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</si>
  <si>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</si>
  <si>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</si>
  <si>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</si>
  <si>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</si>
  <si>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</si>
  <si>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</si>
  <si>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</si>
  <si>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</si>
  <si>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</si>
  <si>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</si>
  <si>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</si>
  <si>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</si>
  <si>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</si>
  <si>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</si>
  <si>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</si>
  <si>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</si>
  <si>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</si>
  <si>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</si>
  <si>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</si>
  <si>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</si>
  <si>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</si>
  <si>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</si>
  <si>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</si>
  <si>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</si>
  <si>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</si>
  <si>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</si>
  <si>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</si>
  <si>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</si>
  <si>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</si>
  <si>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</si>
  <si>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</si>
  <si>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</si>
  <si>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</si>
  <si>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</si>
  <si>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</si>
  <si>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</si>
  <si>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</si>
  <si>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</si>
  <si>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</si>
  <si>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</si>
  <si>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</si>
  <si>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</si>
  <si>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</si>
  <si>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</si>
  <si>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</si>
  <si>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</si>
  <si>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</si>
  <si>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</si>
  <si>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</si>
  <si>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</si>
  <si>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</si>
  <si>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</si>
  <si>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</si>
  <si>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</si>
  <si>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</si>
  <si>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</si>
  <si>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</si>
  <si>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</si>
  <si>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</si>
  <si>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</si>
  <si>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</si>
  <si>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</si>
  <si>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</si>
  <si>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</si>
  <si>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</si>
  <si>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</si>
  <si>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</si>
  <si>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</si>
  <si>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</si>
  <si>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</si>
  <si>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</si>
  <si>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</si>
  <si>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</si>
  <si>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</si>
  <si>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</si>
  <si>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</si>
  <si>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</si>
  <si>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</si>
  <si>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</si>
  <si>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</si>
  <si>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</si>
  <si>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</si>
  <si>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</si>
  <si>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</si>
  <si>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</si>
  <si>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</si>
  <si>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</si>
  <si>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</si>
  <si>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</si>
  <si>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</si>
  <si>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</si>
  <si>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</si>
  <si>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</si>
  <si>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</si>
  <si>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</si>
  <si>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</si>
  <si>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</si>
  <si>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</si>
  <si>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</si>
  <si>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</si>
  <si>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</si>
  <si>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</si>
  <si>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</si>
  <si>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</si>
  <si>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</si>
  <si>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</si>
  <si>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</si>
  <si>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</si>
  <si>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</si>
  <si>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</si>
  <si>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</si>
  <si>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</si>
  <si>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</si>
  <si>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</si>
  <si>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</si>
  <si>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</si>
  <si>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</si>
  <si>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</si>
  <si>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</si>
  <si>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</si>
  <si>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</si>
  <si>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</si>
  <si>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</si>
  <si>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</si>
  <si>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</si>
  <si>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</si>
  <si>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</si>
  <si>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</si>
  <si>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</si>
  <si>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</si>
  <si>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</si>
  <si>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</si>
  <si>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</si>
  <si>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</si>
  <si>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</si>
  <si>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</si>
  <si>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</si>
  <si>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</si>
  <si>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</si>
  <si>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</si>
  <si>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</si>
  <si>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</si>
  <si>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</si>
  <si>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</si>
  <si>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</si>
  <si>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</si>
  <si>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</si>
  <si>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</si>
  <si>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</si>
  <si>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</si>
  <si>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</si>
  <si>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</si>
  <si>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</si>
  <si>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</si>
  <si>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</si>
  <si>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</si>
  <si>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</si>
  <si>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</si>
  <si>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</si>
  <si>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</si>
  <si>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</si>
  <si>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</si>
  <si>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</si>
  <si>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</si>
  <si>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</si>
  <si>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</si>
  <si>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</si>
  <si>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</si>
  <si>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</si>
  <si>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</si>
  <si>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</si>
  <si>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</si>
  <si>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</si>
  <si>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</si>
  <si>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</si>
  <si>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</si>
  <si>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</si>
  <si>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</si>
  <si>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</si>
  <si>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</si>
  <si>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</si>
  <si>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</si>
  <si>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</si>
  <si>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</si>
  <si>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</si>
  <si>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</si>
  <si>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</si>
  <si>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</si>
  <si>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</si>
  <si>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</si>
  <si>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</si>
  <si>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</si>
  <si>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</si>
  <si>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</si>
  <si>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</si>
  <si>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</si>
  <si>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</si>
  <si>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</si>
  <si>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</si>
  <si>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</si>
  <si>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</si>
  <si>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</si>
  <si>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</si>
  <si>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</si>
  <si>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</si>
  <si>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</si>
  <si>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</si>
  <si>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</si>
  <si>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</si>
  <si>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</si>
  <si>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</si>
  <si>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</si>
  <si>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</si>
  <si>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</si>
  <si>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</si>
  <si>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</si>
  <si>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</si>
  <si>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</si>
  <si>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</si>
  <si>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</si>
  <si>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</si>
  <si>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</si>
  <si>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</si>
  <si>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</si>
  <si>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</si>
  <si>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</si>
  <si>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</si>
  <si>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</si>
  <si>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</si>
  <si>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</si>
  <si>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</si>
  <si>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</si>
  <si>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</si>
  <si>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</si>
  <si>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</si>
  <si>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</si>
  <si>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</si>
  <si>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</si>
  <si>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</si>
  <si>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</si>
  <si>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</si>
  <si>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</si>
  <si>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</si>
  <si>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</si>
  <si>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</si>
  <si>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</si>
  <si>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</si>
  <si>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</si>
  <si>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</si>
  <si>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</si>
  <si>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</si>
  <si>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</si>
  <si>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</si>
  <si>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</si>
  <si>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</si>
  <si>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</si>
  <si>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</si>
  <si>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</si>
  <si>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</si>
  <si>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</si>
  <si>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</si>
  <si>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</si>
  <si>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</si>
  <si>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</si>
  <si>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</si>
  <si>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</si>
  <si>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</si>
  <si>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</si>
  <si>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</si>
  <si>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</si>
  <si>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</si>
  <si>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</si>
  <si>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</si>
  <si>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</si>
  <si>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</si>
  <si>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</si>
  <si>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</si>
  <si>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</si>
  <si>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</si>
  <si>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</si>
  <si>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</si>
  <si>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</si>
  <si>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</si>
  <si>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</si>
  <si>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</si>
  <si>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</si>
  <si>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</si>
  <si>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</si>
  <si>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</si>
  <si>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</si>
  <si>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</si>
  <si>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</si>
  <si>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</si>
  <si>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</si>
  <si>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</si>
  <si>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</si>
  <si>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</si>
  <si>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</si>
  <si>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</si>
  <si>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</si>
  <si>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</si>
  <si>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</si>
  <si>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</si>
  <si>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</si>
  <si>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</si>
  <si>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</si>
  <si>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</si>
  <si>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</si>
  <si>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</si>
  <si>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</si>
  <si>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</si>
  <si>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</si>
  <si>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</si>
  <si>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</si>
  <si>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</si>
  <si>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</si>
  <si>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</si>
  <si>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</si>
  <si>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</si>
  <si>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</si>
  <si>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</si>
  <si>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</si>
  <si>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</si>
  <si>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</si>
  <si>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</si>
  <si>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</si>
  <si>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</si>
  <si>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</si>
  <si>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</si>
  <si>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</si>
  <si>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</si>
  <si>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</si>
  <si>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</si>
  <si>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</si>
  <si>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</si>
  <si>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</si>
  <si>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</si>
  <si>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</si>
  <si>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</si>
  <si>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</si>
  <si>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</si>
  <si>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</si>
  <si>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</si>
  <si>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</si>
  <si>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</si>
  <si>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</si>
  <si>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</si>
  <si>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</si>
  <si>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</si>
  <si>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</si>
  <si>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</si>
  <si>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</si>
  <si>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</si>
  <si>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</si>
  <si>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</si>
  <si>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</si>
  <si>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</si>
  <si>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</si>
  <si>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</si>
  <si>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</si>
  <si>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</si>
  <si>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</si>
  <si>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</si>
  <si>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</si>
  <si>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</si>
  <si>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</si>
  <si>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</si>
  <si>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</si>
  <si>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</si>
  <si>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</si>
  <si>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</si>
  <si>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</si>
  <si>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</si>
  <si>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</si>
  <si>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</si>
  <si>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</si>
  <si>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</si>
  <si>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</si>
  <si>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</si>
  <si>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</si>
  <si>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</si>
  <si>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</si>
  <si>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</si>
  <si>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</si>
  <si>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</si>
  <si>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</si>
  <si>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</si>
  <si>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</si>
  <si>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</si>
  <si>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</si>
  <si>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</si>
  <si>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</si>
  <si>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</si>
  <si>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</si>
  <si>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</si>
  <si>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</si>
  <si>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</si>
  <si>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</si>
  <si>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</si>
  <si>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</si>
  <si>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</si>
  <si>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</si>
  <si>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</si>
  <si>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</si>
  <si>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</si>
  <si>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</si>
  <si>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</si>
  <si>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</si>
  <si>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</si>
  <si>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</si>
  <si>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</si>
  <si>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</si>
  <si>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</si>
  <si>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</si>
  <si>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</si>
  <si>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</si>
  <si>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</si>
  <si>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</si>
  <si>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</si>
  <si>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</si>
  <si>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</si>
  <si>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</si>
  <si>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</si>
  <si>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</si>
  <si>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</si>
  <si>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</si>
  <si>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</si>
  <si>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</si>
  <si>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</si>
  <si>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</si>
  <si>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</si>
  <si>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</si>
  <si>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</si>
  <si>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</si>
  <si>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</si>
  <si>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</si>
  <si>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</si>
  <si>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</si>
  <si>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</si>
  <si>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</si>
  <si>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</si>
  <si>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</si>
  <si>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</si>
  <si>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</si>
  <si>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</si>
  <si>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</si>
  <si>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</si>
  <si>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</si>
  <si>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</si>
  <si>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</si>
  <si>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</si>
  <si>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</si>
  <si>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</si>
  <si>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</si>
  <si>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</si>
  <si>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</si>
  <si>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</si>
  <si>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</si>
  <si>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</si>
  <si>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</si>
  <si>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</si>
  <si>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</si>
  <si>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</si>
  <si>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</si>
  <si>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</si>
  <si>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</si>
  <si>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</si>
  <si>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</si>
  <si>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</si>
  <si>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</si>
  <si>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</si>
  <si>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</si>
  <si>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</si>
  <si>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</si>
  <si>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</si>
  <si>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</si>
  <si>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</si>
  <si>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</si>
  <si>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</si>
  <si>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</si>
  <si>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</si>
  <si>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</si>
  <si>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</si>
  <si>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</si>
  <si>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</si>
  <si>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</si>
  <si>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</si>
  <si>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</si>
  <si>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</si>
  <si>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</si>
  <si>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</si>
  <si>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</si>
  <si>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</si>
  <si>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</si>
  <si>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</si>
  <si>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</si>
  <si>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</si>
  <si>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</si>
  <si>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</si>
  <si>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</si>
  <si>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</si>
  <si>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</si>
  <si>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</si>
  <si>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</si>
  <si>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</si>
  <si>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</si>
  <si>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</si>
  <si>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</si>
  <si>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</si>
  <si>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</si>
  <si>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</si>
  <si>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</si>
  <si>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</si>
  <si>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</si>
  <si>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</si>
  <si>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</si>
  <si>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</si>
  <si>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</si>
  <si>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</si>
  <si>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</si>
  <si>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</si>
  <si>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</si>
  <si>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</si>
  <si>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</si>
  <si>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</si>
  <si>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</si>
  <si>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</si>
  <si>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</si>
  <si>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</si>
  <si>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</si>
  <si>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</si>
  <si>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</si>
  <si>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</si>
  <si>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</si>
  <si>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</si>
  <si>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</si>
  <si>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</si>
  <si>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</si>
  <si>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</si>
  <si>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</si>
  <si>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</si>
  <si>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</si>
  <si>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</si>
  <si>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</si>
  <si>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</si>
  <si>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</si>
  <si>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</si>
  <si>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</si>
  <si>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</si>
  <si>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</si>
  <si>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</si>
  <si>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</si>
  <si>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</si>
  <si>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</si>
  <si>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</si>
  <si>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</si>
  <si>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</si>
  <si>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</si>
  <si>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</si>
  <si>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</si>
  <si>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</si>
  <si>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</si>
  <si>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</si>
  <si>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</si>
  <si>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</si>
  <si>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</si>
  <si>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</si>
  <si>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</si>
  <si>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</si>
  <si>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</si>
  <si>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</si>
  <si>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</si>
  <si>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</si>
  <si>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</si>
  <si>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</si>
  <si>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</si>
  <si>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</si>
  <si>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</si>
  <si>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</si>
  <si>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</si>
  <si>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</si>
  <si>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</si>
  <si>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</si>
  <si>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</si>
  <si>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</si>
  <si>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</si>
  <si>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</si>
  <si>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</si>
  <si>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</si>
  <si>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</si>
  <si>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</si>
  <si>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</si>
  <si>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</si>
  <si>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</si>
  <si>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</si>
  <si>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</si>
  <si>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</si>
  <si>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</si>
  <si>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</si>
  <si>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</si>
  <si>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</si>
  <si>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</si>
  <si>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</si>
  <si>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</si>
  <si>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</si>
  <si>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</si>
  <si>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</si>
  <si>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</si>
  <si>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</si>
  <si>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</si>
  <si>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</si>
  <si>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</si>
  <si>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</si>
  <si>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</si>
  <si>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</si>
  <si>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</si>
  <si>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</si>
  <si>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</si>
  <si>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</si>
  <si>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</si>
  <si>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</si>
  <si>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</si>
  <si>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</si>
  <si>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</si>
  <si>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</si>
  <si>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</si>
  <si>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</si>
  <si>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</si>
  <si>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</si>
  <si>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</si>
  <si>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</si>
  <si>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</si>
  <si>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</si>
  <si>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</si>
  <si>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</si>
  <si>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</si>
  <si>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</si>
  <si>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</si>
  <si>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</si>
  <si>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</si>
  <si>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</si>
  <si>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</si>
  <si>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</si>
  <si>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</si>
  <si>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</si>
  <si>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</si>
  <si>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</si>
  <si>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</si>
  <si>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</si>
  <si>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</si>
  <si>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</si>
  <si>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</si>
  <si>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</si>
  <si>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</si>
  <si>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</si>
  <si>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</si>
  <si>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</si>
  <si>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</si>
  <si>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</si>
  <si>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</si>
  <si>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</si>
  <si>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</si>
  <si>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</si>
  <si>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</si>
  <si>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</si>
  <si>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</si>
  <si>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</si>
  <si>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</si>
  <si>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</si>
  <si>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</si>
  <si>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</si>
  <si>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</si>
  <si>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</si>
  <si>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</si>
  <si>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</si>
  <si>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</si>
  <si>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</si>
  <si>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</si>
  <si>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</si>
  <si>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</si>
  <si>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</si>
  <si>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</si>
  <si>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</si>
  <si>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</si>
  <si>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</si>
  <si>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</si>
  <si>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</si>
  <si>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</si>
  <si>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</si>
  <si>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</si>
  <si>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</si>
  <si>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</si>
  <si>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</si>
  <si>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</si>
  <si>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</si>
  <si>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</si>
  <si>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</si>
  <si>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</si>
  <si>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</si>
  <si>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</si>
  <si>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</si>
  <si>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</si>
  <si>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</si>
  <si>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</si>
  <si>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</si>
  <si>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</si>
  <si>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</si>
  <si>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</si>
  <si>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</si>
  <si>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</si>
  <si>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</si>
  <si>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</si>
  <si>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</si>
  <si>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</si>
  <si>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</si>
  <si>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</si>
  <si>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</si>
  <si>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</si>
  <si>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</si>
  <si>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</si>
  <si>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</si>
  <si>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</si>
  <si>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</si>
  <si>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</si>
  <si>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</si>
  <si>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</si>
  <si>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</si>
  <si>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</si>
  <si>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</si>
  <si>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</si>
  <si>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</si>
  <si>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</si>
  <si>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</si>
  <si>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</si>
  <si>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</si>
  <si>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</si>
  <si>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</si>
  <si>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</si>
  <si>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</si>
  <si>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</si>
  <si>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</si>
  <si>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</si>
  <si>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</si>
  <si>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</si>
  <si>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</si>
  <si>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</si>
  <si>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</si>
  <si>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</si>
  <si>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</si>
  <si>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</si>
  <si>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</si>
  <si>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</si>
  <si>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</si>
  <si>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</si>
  <si>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</si>
  <si>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</si>
  <si>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</si>
  <si>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</si>
  <si>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</si>
  <si>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</si>
  <si>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</si>
  <si>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</si>
  <si>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</si>
  <si>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</si>
  <si>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</si>
  <si>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</si>
  <si>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</si>
  <si>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</si>
  <si>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</si>
  <si>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</si>
  <si>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</si>
  <si>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</si>
  <si>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</si>
  <si>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</si>
  <si>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</si>
  <si>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</si>
  <si>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</si>
  <si>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</si>
  <si>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</si>
  <si>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</si>
  <si>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</si>
  <si>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</si>
  <si>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</si>
  <si>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</si>
  <si>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</si>
  <si>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</si>
  <si>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</si>
  <si>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</si>
  <si>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</si>
  <si>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</si>
  <si>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</si>
  <si>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</si>
  <si>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</si>
  <si>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</si>
  <si>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</si>
  <si>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</si>
  <si>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</si>
  <si>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</si>
  <si>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</si>
  <si>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</si>
  <si>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</si>
  <si>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</si>
  <si>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</si>
  <si>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</si>
  <si>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</si>
  <si>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</si>
  <si>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</si>
  <si>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</si>
  <si>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</si>
  <si>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</si>
  <si>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</si>
  <si>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</si>
  <si>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</si>
  <si>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</si>
  <si>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</si>
  <si>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</si>
  <si>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</si>
  <si>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</si>
  <si>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</si>
  <si>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</si>
  <si>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</si>
  <si>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</si>
  <si>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</si>
  <si>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</si>
  <si>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</si>
  <si>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</si>
  <si>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</si>
  <si>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</si>
  <si>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</si>
  <si>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</si>
  <si>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</si>
  <si>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</si>
  <si>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</si>
  <si>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</si>
  <si>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</si>
  <si>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</si>
  <si>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</si>
  <si>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</si>
  <si>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</si>
  <si>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</si>
  <si>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</si>
  <si>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</si>
  <si>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</si>
  <si>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</si>
  <si>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</si>
  <si>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</si>
  <si>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</si>
  <si>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</si>
  <si>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</si>
  <si>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</si>
  <si>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</si>
  <si>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</si>
  <si>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</si>
  <si>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</si>
  <si>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</si>
  <si>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</si>
  <si>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</si>
  <si>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</si>
  <si>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</si>
  <si>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</si>
  <si>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</si>
  <si>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</si>
  <si>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</si>
  <si>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</si>
  <si>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</si>
  <si>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</si>
  <si>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</si>
  <si>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</si>
  <si>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</si>
  <si>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</si>
  <si>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</si>
  <si>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</si>
  <si>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</si>
  <si>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</si>
  <si>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</si>
  <si>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</si>
  <si>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</si>
  <si>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</si>
  <si>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</si>
  <si>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</si>
  <si>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</si>
  <si>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</si>
  <si>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</si>
  <si>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</si>
  <si>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</si>
  <si>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</si>
  <si>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</si>
  <si>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</si>
  <si>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</si>
  <si>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</si>
  <si>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</si>
  <si>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</si>
  <si>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</si>
  <si>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</si>
  <si>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</si>
  <si>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</si>
  <si>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</si>
  <si>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</si>
  <si>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</si>
  <si>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</si>
  <si>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</si>
  <si>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</si>
  <si>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</si>
  <si>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</si>
  <si>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</si>
  <si>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</si>
  <si>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</si>
  <si>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</si>
  <si>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</si>
  <si>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</si>
  <si>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</si>
  <si>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</si>
  <si>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</si>
  <si>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</si>
  <si>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</si>
  <si>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</si>
  <si>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</si>
  <si>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</si>
  <si>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</si>
  <si>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</si>
  <si>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</si>
  <si>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</si>
  <si>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</si>
  <si>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</si>
  <si>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</si>
  <si>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</si>
  <si>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</si>
  <si>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</si>
  <si>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</si>
  <si>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</si>
  <si>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</si>
  <si>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</si>
  <si>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</si>
  <si>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</si>
  <si>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</si>
  <si>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</si>
  <si>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</si>
  <si>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</si>
  <si>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</si>
  <si>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</si>
  <si>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</si>
  <si>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</si>
  <si>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</si>
  <si>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</si>
  <si>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</si>
  <si>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</si>
  <si>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</si>
  <si>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</si>
  <si>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</si>
  <si>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</si>
  <si>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</si>
  <si>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</si>
  <si>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</si>
  <si>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</si>
  <si>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</si>
  <si>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</si>
  <si>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</si>
  <si>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</si>
  <si>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</si>
  <si>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</si>
  <si>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</si>
  <si>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</si>
  <si>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</si>
  <si>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</si>
  <si>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</si>
  <si>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</si>
  <si>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</si>
  <si>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</si>
  <si>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</si>
  <si>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</si>
  <si>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</si>
  <si>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</si>
  <si>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</si>
  <si>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</si>
  <si>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</si>
  <si>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</si>
  <si>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</si>
  <si>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</si>
  <si>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</si>
  <si>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</si>
  <si>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</si>
  <si>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</si>
  <si>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</si>
  <si>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</si>
  <si>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</si>
  <si>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</si>
  <si>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</si>
  <si>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</si>
  <si>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</si>
  <si>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</si>
  <si>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</si>
  <si>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</si>
  <si>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</si>
  <si>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</si>
  <si>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</si>
  <si>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</si>
  <si>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</si>
  <si>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</si>
  <si>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</si>
  <si>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</si>
  <si>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</si>
  <si>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</si>
  <si>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</si>
  <si>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</si>
  <si>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</si>
  <si>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</si>
  <si>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</si>
  <si>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</si>
  <si>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</si>
  <si>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</si>
  <si>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</si>
  <si>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</si>
  <si>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</si>
  <si>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</si>
  <si>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</si>
  <si>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</si>
  <si>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</si>
  <si>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</si>
  <si>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</si>
  <si>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</si>
  <si>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</si>
  <si>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</si>
  <si>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</si>
  <si>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</si>
  <si>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</si>
  <si>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</si>
  <si>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</si>
  <si>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</si>
  <si>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</si>
  <si>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</si>
  <si>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</si>
  <si>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</si>
  <si>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</si>
  <si>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</si>
  <si>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</si>
  <si>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</si>
  <si>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</si>
  <si>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</si>
  <si>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</si>
  <si>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</si>
  <si>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</si>
  <si>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</si>
  <si>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</si>
  <si>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</si>
  <si>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</si>
  <si>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</si>
  <si>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</si>
  <si>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</si>
  <si>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</si>
  <si>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</si>
  <si>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</si>
  <si>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</si>
  <si>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</si>
  <si>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</si>
  <si>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</si>
  <si>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</si>
  <si>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</si>
  <si>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</si>
  <si>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</si>
  <si>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</si>
  <si>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</si>
  <si>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</si>
  <si>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</si>
  <si>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</si>
  <si>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</si>
  <si>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</si>
  <si>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</si>
  <si>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</si>
  <si>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</si>
  <si>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</si>
  <si>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</si>
  <si>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</si>
  <si>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</si>
  <si>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</si>
  <si>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</si>
  <si>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</si>
  <si>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</si>
  <si>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</si>
  <si>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</si>
  <si>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</si>
  <si>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</si>
  <si>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</si>
  <si>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</si>
  <si>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</si>
  <si>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</si>
  <si>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</si>
  <si>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</si>
  <si>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</si>
  <si>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</si>
  <si>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</si>
  <si>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</si>
  <si>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</si>
  <si>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</si>
  <si>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</si>
  <si>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</si>
  <si>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</si>
  <si>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</si>
  <si>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</si>
  <si>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</si>
  <si>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</si>
  <si>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</si>
  <si>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</si>
  <si>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</si>
  <si>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</si>
  <si>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</si>
  <si>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</si>
  <si>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</si>
  <si>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</si>
  <si>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</si>
  <si>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</si>
  <si>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</si>
  <si>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</si>
  <si>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</si>
  <si>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</si>
  <si>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</si>
  <si>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</si>
  <si>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</si>
  <si>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</si>
  <si>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</si>
  <si>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</si>
  <si>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</si>
  <si>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</si>
  <si>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</si>
  <si>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</si>
  <si>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</si>
  <si>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</si>
  <si>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</si>
  <si>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</si>
  <si>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</si>
  <si>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</si>
  <si>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</si>
  <si>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</si>
  <si>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</si>
  <si>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</si>
  <si>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</si>
  <si>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</si>
  <si>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</si>
  <si>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</si>
  <si>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</si>
  <si>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</si>
  <si>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</si>
  <si>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</si>
  <si>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</si>
  <si>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</si>
  <si>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</si>
  <si>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</si>
  <si>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</si>
  <si>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</si>
  <si>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</si>
  <si>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</si>
  <si>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</si>
  <si>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</si>
  <si>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</si>
  <si>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</si>
  <si>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</si>
  <si>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</si>
  <si>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</si>
  <si>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</si>
  <si>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</si>
  <si>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</si>
  <si>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</si>
  <si>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</si>
  <si>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</si>
  <si>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</si>
  <si>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</si>
  <si>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</si>
  <si>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</si>
  <si>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</si>
  <si>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</si>
  <si>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</si>
  <si>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</si>
  <si>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</si>
  <si>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</si>
  <si>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</si>
  <si>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</si>
  <si>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</si>
  <si>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</si>
  <si>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</si>
  <si>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</si>
  <si>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</si>
  <si>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</si>
  <si>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</si>
  <si>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</si>
  <si>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</si>
  <si>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</si>
  <si>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</si>
  <si>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</si>
  <si>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</si>
  <si>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</si>
  <si>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</si>
  <si>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</si>
  <si>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</si>
  <si>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</si>
  <si>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</si>
  <si>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</si>
  <si>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</si>
  <si>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</si>
  <si>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</si>
  <si>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</si>
  <si>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</si>
  <si>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</si>
  <si>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</si>
  <si>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</si>
  <si>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</si>
  <si>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</si>
  <si>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</si>
  <si>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</si>
  <si>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</si>
  <si>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</si>
  <si>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</si>
  <si>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</si>
  <si>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</si>
  <si>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</si>
  <si>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</si>
  <si>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</si>
  <si>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</si>
  <si>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</si>
  <si>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</si>
  <si>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</si>
  <si>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</si>
  <si>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</si>
  <si>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</si>
  <si>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</si>
  <si>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</si>
  <si>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</si>
  <si>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</si>
  <si>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</si>
  <si>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</si>
  <si>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</si>
  <si>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</si>
  <si>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</si>
  <si>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</si>
  <si>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</si>
  <si>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</si>
  <si>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</si>
  <si>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</si>
  <si>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</si>
  <si>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</si>
  <si>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</si>
  <si>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</si>
  <si>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</si>
  <si>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</si>
  <si>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</si>
  <si>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</si>
  <si>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</si>
  <si>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</si>
  <si>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</si>
  <si>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</si>
  <si>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</si>
  <si>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</si>
  <si>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</si>
  <si>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</si>
  <si>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</si>
  <si>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</si>
  <si>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</si>
  <si>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</si>
  <si>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</si>
  <si>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</si>
  <si>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</si>
  <si>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</si>
  <si>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</si>
  <si>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</si>
  <si>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</si>
  <si>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</si>
  <si>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</si>
  <si>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</si>
  <si>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</si>
  <si>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</si>
  <si>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</si>
  <si>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</si>
  <si>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</si>
  <si>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</si>
  <si>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</si>
  <si>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</si>
  <si>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</si>
  <si>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</si>
  <si>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</si>
  <si>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</si>
  <si>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</si>
  <si>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</si>
  <si>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</si>
  <si>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</si>
  <si>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</si>
  <si>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</si>
  <si>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</si>
  <si>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</si>
  <si>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</si>
  <si>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</si>
  <si>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</si>
  <si>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</si>
  <si>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</si>
  <si>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</si>
  <si>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</si>
  <si>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</si>
  <si>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</si>
  <si>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</si>
  <si>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</si>
  <si>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</si>
  <si>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</si>
  <si>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</si>
  <si>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</si>
  <si>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</si>
  <si>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</si>
  <si>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</si>
  <si>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</si>
  <si>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</si>
  <si>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</si>
  <si>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</si>
  <si>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</si>
  <si>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</si>
  <si>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</si>
  <si>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</si>
  <si>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</si>
  <si>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</si>
  <si>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</si>
  <si>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</si>
  <si>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</si>
  <si>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</si>
  <si>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</si>
  <si>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</si>
  <si>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</si>
  <si>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</si>
  <si>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</si>
  <si>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</si>
  <si>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</si>
  <si>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</si>
  <si>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</si>
  <si>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</si>
  <si>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</si>
  <si>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</si>
  <si>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</si>
  <si>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</si>
  <si>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</si>
  <si>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</si>
  <si>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</si>
  <si>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</si>
  <si>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</si>
  <si>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</si>
  <si>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</si>
  <si>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</si>
  <si>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</si>
  <si>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</si>
  <si>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</si>
  <si>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</si>
  <si>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</si>
  <si>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</si>
  <si>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</si>
  <si>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</si>
  <si>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</si>
  <si>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</si>
  <si>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</si>
  <si>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</si>
  <si>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</si>
  <si>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</si>
  <si>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</si>
  <si>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</si>
  <si>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</si>
  <si>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</si>
  <si>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</si>
  <si>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</si>
  <si>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</si>
  <si>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</si>
  <si>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</si>
  <si>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</si>
  <si>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</si>
  <si>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</si>
  <si>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</si>
  <si>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</si>
  <si>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</si>
  <si>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</si>
  <si>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</si>
  <si>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</si>
  <si>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</si>
  <si>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</si>
  <si>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</si>
  <si>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</si>
  <si>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</si>
  <si>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</si>
  <si>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</si>
  <si>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</si>
  <si>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</si>
  <si>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</si>
  <si>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</si>
  <si>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</si>
  <si>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</si>
  <si>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</si>
  <si>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</si>
  <si>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</si>
  <si>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</si>
  <si>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</si>
  <si>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</si>
  <si>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</si>
  <si>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</si>
  <si>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</si>
  <si>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</si>
  <si>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</si>
  <si>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</si>
  <si>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</si>
  <si>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</si>
  <si>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</si>
  <si>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</si>
  <si>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</si>
  <si>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</si>
  <si>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</si>
  <si>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</si>
  <si>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</si>
  <si>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</si>
  <si>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</si>
  <si>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</si>
  <si>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</si>
  <si>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</si>
  <si>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</si>
  <si>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</si>
  <si>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</si>
  <si>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</si>
  <si>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</si>
  <si>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</si>
  <si>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</si>
  <si>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</si>
  <si>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</si>
  <si>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</si>
  <si>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</si>
  <si>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</si>
  <si>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</si>
  <si>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</si>
  <si>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</si>
  <si>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</si>
  <si>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</si>
  <si>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</si>
  <si>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</si>
  <si>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</si>
  <si>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</si>
  <si>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</si>
  <si>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</si>
  <si>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</si>
  <si>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</si>
  <si>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</si>
  <si>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</si>
  <si>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</si>
  <si>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</si>
  <si>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</si>
  <si>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</si>
  <si>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</si>
  <si>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</si>
  <si>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</si>
  <si>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</si>
  <si>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</si>
  <si>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</si>
  <si>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</si>
  <si>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</si>
  <si>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</si>
  <si>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</si>
  <si>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</si>
  <si>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</si>
  <si>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</si>
  <si>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</si>
  <si>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</si>
  <si>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</si>
  <si>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</si>
  <si>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</si>
  <si>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</si>
  <si>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</si>
  <si>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</si>
  <si>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</si>
  <si>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</si>
  <si>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</si>
  <si>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</si>
  <si>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</si>
  <si>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</si>
  <si>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</si>
  <si>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</si>
  <si>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</si>
  <si>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</si>
  <si>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</si>
  <si>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</si>
  <si>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</si>
  <si>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</si>
  <si>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</si>
  <si>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</si>
  <si>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</si>
  <si>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</si>
  <si>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</si>
  <si>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</si>
  <si>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</si>
  <si>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</si>
  <si>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</si>
  <si>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</si>
  <si>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</si>
  <si>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</si>
  <si>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</si>
  <si>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</si>
  <si>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</si>
  <si>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</si>
  <si>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</si>
  <si>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</si>
  <si>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</si>
  <si>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</si>
  <si>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</si>
  <si>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</si>
  <si>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</si>
  <si>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</si>
  <si>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</si>
  <si>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</si>
  <si>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</si>
  <si>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</si>
  <si>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</si>
  <si>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</si>
  <si>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</si>
  <si>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</si>
  <si>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</si>
  <si>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</si>
  <si>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</si>
  <si>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</si>
  <si>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</si>
  <si>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</si>
  <si>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</si>
  <si>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</si>
  <si>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</si>
  <si>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</si>
  <si>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</si>
  <si>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</si>
  <si>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</si>
  <si>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</si>
  <si>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</si>
  <si>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</si>
  <si>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</si>
  <si>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</si>
  <si>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</si>
  <si>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</si>
  <si>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</si>
  <si>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</si>
  <si>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</si>
  <si>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</si>
  <si>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</si>
  <si>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</si>
  <si>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</si>
  <si>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</si>
  <si>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</si>
  <si>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</si>
  <si>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</si>
  <si>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</si>
  <si>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</si>
  <si>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</si>
  <si>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</si>
  <si>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</si>
  <si>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</si>
  <si>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</si>
  <si>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</si>
  <si>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</si>
  <si>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</si>
  <si>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</si>
  <si>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</si>
  <si>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</si>
  <si>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</si>
  <si>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</si>
  <si>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</si>
  <si>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</si>
  <si>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</si>
  <si>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</si>
  <si>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</si>
  <si>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</si>
  <si>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</si>
  <si>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</si>
  <si>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</si>
  <si>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</si>
  <si>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</si>
  <si>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</si>
  <si>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</si>
  <si>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</si>
  <si>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</si>
  <si>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</si>
  <si>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</si>
  <si>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</si>
  <si>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</si>
  <si>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</si>
  <si>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</si>
  <si>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</si>
  <si>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</si>
  <si>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</si>
  <si>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</si>
  <si>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</si>
  <si>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</si>
  <si>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</si>
  <si>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</si>
  <si>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</si>
  <si>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</si>
  <si>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</si>
  <si>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</si>
  <si>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</si>
  <si>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</si>
  <si>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</si>
  <si>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</si>
  <si>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</si>
  <si>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</si>
  <si>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</si>
  <si>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</si>
  <si>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</si>
  <si>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</si>
  <si>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</si>
  <si>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</si>
  <si>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</si>
  <si>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</si>
  <si>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</si>
  <si>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</si>
  <si>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</si>
  <si>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</si>
  <si>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</si>
  <si>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</si>
  <si>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</si>
  <si>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</si>
  <si>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</si>
  <si>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</si>
  <si>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</si>
  <si>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</si>
  <si>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</si>
  <si>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</si>
  <si>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</si>
  <si>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</si>
  <si>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</si>
  <si>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</si>
  <si>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</si>
  <si>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</si>
  <si>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</si>
  <si>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</si>
  <si>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</si>
  <si>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</si>
  <si>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</si>
  <si>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</si>
  <si>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</si>
  <si>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</si>
  <si>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</si>
  <si>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</si>
  <si>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</si>
  <si>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</si>
  <si>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</si>
  <si>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</si>
  <si>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</si>
  <si>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</si>
  <si>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</si>
  <si>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</si>
  <si>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</si>
  <si>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</si>
  <si>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</si>
  <si>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</si>
  <si>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</si>
  <si>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</si>
  <si>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</si>
  <si>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</si>
  <si>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</si>
  <si>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</si>
  <si>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</si>
  <si>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</si>
  <si>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</si>
  <si>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</si>
  <si>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</si>
  <si>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</si>
  <si>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</si>
  <si>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</si>
  <si>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</si>
  <si>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</si>
  <si>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</si>
  <si>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</si>
  <si>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</si>
  <si>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</si>
  <si>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</si>
  <si>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</si>
  <si>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</si>
  <si>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</si>
  <si>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</si>
  <si>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</si>
  <si>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</si>
  <si>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</si>
  <si>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</si>
  <si>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</si>
  <si>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</si>
  <si>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</si>
  <si>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</si>
  <si>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</si>
  <si>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</si>
  <si>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</si>
  <si>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</si>
  <si>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</si>
  <si>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</si>
  <si>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</si>
  <si>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</si>
  <si>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</si>
  <si>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</si>
  <si>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</si>
  <si>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</si>
  <si>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</si>
  <si>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</si>
  <si>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</si>
  <si>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</si>
  <si>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</si>
  <si>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</si>
  <si>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</si>
  <si>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</si>
  <si>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</si>
  <si>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</si>
  <si>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</si>
  <si>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</si>
  <si>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</si>
  <si>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</si>
  <si>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</si>
  <si>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</si>
  <si>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</si>
  <si>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</si>
  <si>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</si>
  <si>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</si>
  <si>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</si>
  <si>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</si>
  <si>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</si>
  <si>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</si>
  <si>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</si>
  <si>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</si>
  <si>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</si>
  <si>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</si>
  <si>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</si>
  <si>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</si>
  <si>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</si>
  <si>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</si>
  <si>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</si>
  <si>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</si>
  <si>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</si>
  <si>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</si>
  <si>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</si>
  <si>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</si>
  <si>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</si>
  <si>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</si>
  <si>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</si>
  <si>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</si>
  <si>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</si>
  <si>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</si>
  <si>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</si>
  <si>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</si>
  <si>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</si>
  <si>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</si>
  <si>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</si>
  <si>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</si>
  <si>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</si>
  <si>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</si>
  <si>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</si>
  <si>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</si>
  <si>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</si>
  <si>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</si>
  <si>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</si>
  <si>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</si>
  <si>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</si>
  <si>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</si>
  <si>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</si>
  <si>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</si>
  <si>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</si>
  <si>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</si>
  <si>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</si>
  <si>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</si>
  <si>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</si>
  <si>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</si>
  <si>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</si>
  <si>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</si>
  <si>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</si>
  <si>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</si>
  <si>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</si>
  <si>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</si>
  <si>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</si>
  <si>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</si>
  <si>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</si>
  <si>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</si>
  <si>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</si>
  <si>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</si>
  <si>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</si>
  <si>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</si>
  <si>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</si>
  <si>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</si>
  <si>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</si>
  <si>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</si>
  <si>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</si>
  <si>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</si>
  <si>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</si>
  <si>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</si>
  <si>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</si>
  <si>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</si>
  <si>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</si>
  <si>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</si>
  <si>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</si>
  <si>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</si>
  <si>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</si>
  <si>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</si>
  <si>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</si>
  <si>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</si>
  <si>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</si>
  <si>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</si>
  <si>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</si>
  <si>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</si>
  <si>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</si>
  <si>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</si>
  <si>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</si>
  <si>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</si>
  <si>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</si>
  <si>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</si>
  <si>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</si>
  <si>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</si>
  <si>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</si>
  <si>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</si>
  <si>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</si>
  <si>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</si>
  <si>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</si>
  <si>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</si>
  <si>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</si>
  <si>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</si>
  <si>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</si>
  <si>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</si>
  <si>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</si>
  <si>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</si>
  <si>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</si>
  <si>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</si>
  <si>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</si>
  <si>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</si>
  <si>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</si>
  <si>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</si>
  <si>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</si>
  <si>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</si>
  <si>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</si>
  <si>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</si>
  <si>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</si>
  <si>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</si>
  <si>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</si>
  <si>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</si>
  <si>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</si>
  <si>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</si>
  <si>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</si>
  <si>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</si>
  <si>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</si>
  <si>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</si>
  <si>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</si>
  <si>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</si>
  <si>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</si>
  <si>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</si>
  <si>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</si>
  <si>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</si>
  <si>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</si>
  <si>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</si>
  <si>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</si>
  <si>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</si>
  <si>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</si>
  <si>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</si>
  <si>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</si>
  <si>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</si>
  <si>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</si>
  <si>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</si>
  <si>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</si>
  <si>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</si>
  <si>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</si>
  <si>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</si>
  <si>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</si>
  <si>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</si>
  <si>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</si>
  <si>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</si>
  <si>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</si>
  <si>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</si>
  <si>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</si>
  <si>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</si>
  <si>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</si>
  <si>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</si>
  <si>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</si>
  <si>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</si>
  <si>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</si>
  <si>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</si>
  <si>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</si>
  <si>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</si>
  <si>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</si>
  <si>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</si>
  <si>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</si>
  <si>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</si>
  <si>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</si>
  <si>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</si>
  <si>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</si>
  <si>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</si>
  <si>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</si>
  <si>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</si>
  <si>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</si>
  <si>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</si>
  <si>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</si>
  <si>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</si>
  <si>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</si>
  <si>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</si>
  <si>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</si>
  <si>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</si>
  <si>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</si>
  <si>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</si>
  <si>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</si>
  <si>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</si>
  <si>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</si>
  <si>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</si>
  <si>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</si>
  <si>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</si>
  <si>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</si>
  <si>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</si>
  <si>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</si>
  <si>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</si>
  <si>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</si>
  <si>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</si>
  <si>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</si>
  <si>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</si>
  <si>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</si>
  <si>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</si>
  <si>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</si>
  <si>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</si>
  <si>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</si>
  <si>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</si>
  <si>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</si>
  <si>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</si>
  <si>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</si>
  <si>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</si>
  <si>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</si>
  <si>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</si>
  <si>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</si>
  <si>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</si>
  <si>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</si>
  <si>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</si>
  <si>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</si>
  <si>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</si>
  <si>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</si>
  <si>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</si>
  <si>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</si>
  <si>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</si>
  <si>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</si>
  <si>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</si>
  <si>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</si>
  <si>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</si>
  <si>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</si>
  <si>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</si>
  <si>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</si>
  <si>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</si>
  <si>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</si>
  <si>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</si>
  <si>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</si>
  <si>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</si>
  <si>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</si>
  <si>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</si>
  <si>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</si>
  <si>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</si>
  <si>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</si>
  <si>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</si>
  <si>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</si>
  <si>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</si>
  <si>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</si>
  <si>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</si>
  <si>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</si>
  <si>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</si>
  <si>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</si>
  <si>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</si>
  <si>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</si>
  <si>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</si>
  <si>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</si>
  <si>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</si>
  <si>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</si>
  <si>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</si>
  <si>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</si>
  <si>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</si>
  <si>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</si>
  <si>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</si>
  <si>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</si>
  <si>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</si>
  <si>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</si>
  <si>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</si>
  <si>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</si>
  <si>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</si>
  <si>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</si>
  <si>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</si>
  <si>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</si>
  <si>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</si>
  <si>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</si>
  <si>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</si>
  <si>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</si>
  <si>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</si>
  <si>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</si>
  <si>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</si>
  <si>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</si>
  <si>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</si>
  <si>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</si>
  <si>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</si>
  <si>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</si>
  <si>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</si>
  <si>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</si>
  <si>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</si>
  <si>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</si>
  <si>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</si>
  <si>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</si>
  <si>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</si>
  <si>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</si>
  <si>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</si>
  <si>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</si>
  <si>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</si>
  <si>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</si>
  <si>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</si>
  <si>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</si>
  <si>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</si>
  <si>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</si>
  <si>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</si>
  <si>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</si>
  <si>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</si>
  <si>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</si>
  <si>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</si>
  <si>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</si>
  <si>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</si>
  <si>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</si>
  <si>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</si>
  <si>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</si>
  <si>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</si>
  <si>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</si>
  <si>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</si>
  <si>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</si>
  <si>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</si>
  <si>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</si>
  <si>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</si>
  <si>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</si>
  <si>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</si>
  <si>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</si>
  <si>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</si>
  <si>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</si>
  <si>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</si>
  <si>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</si>
  <si>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</si>
  <si>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</si>
  <si>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</si>
  <si>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</si>
  <si>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</si>
  <si>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</si>
  <si>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</si>
  <si>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</si>
  <si>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</si>
  <si>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</si>
  <si>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</si>
  <si>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</si>
  <si>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</si>
  <si>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</si>
  <si>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</si>
  <si>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</si>
  <si>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</si>
  <si>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</si>
  <si>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</si>
  <si>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</si>
  <si>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</si>
  <si>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</si>
  <si>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</si>
  <si>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</si>
  <si>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</si>
  <si>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</si>
  <si>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</si>
  <si>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</si>
  <si>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</si>
  <si>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</si>
  <si>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</si>
  <si>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</si>
  <si>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</si>
  <si>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</si>
  <si>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</si>
  <si>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</si>
  <si>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</si>
  <si>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</si>
  <si>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</si>
  <si>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</si>
  <si>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</si>
  <si>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</si>
  <si>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</si>
  <si>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</si>
  <si>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</si>
  <si>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</si>
  <si>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</si>
  <si>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</si>
  <si>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</si>
  <si>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</si>
  <si>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</si>
  <si>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</si>
  <si>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</si>
  <si>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</si>
  <si>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</si>
  <si>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</si>
  <si>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</si>
  <si>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</si>
  <si>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</si>
  <si>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</si>
  <si>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</si>
  <si>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</si>
  <si>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</si>
  <si>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</si>
  <si>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</si>
  <si>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</si>
  <si>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</si>
  <si>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</si>
  <si>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</si>
  <si>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</si>
  <si>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</si>
  <si>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</si>
  <si>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</si>
  <si>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</si>
  <si>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</si>
  <si>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</si>
  <si>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</si>
  <si>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</si>
  <si>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</si>
  <si>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</si>
  <si>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</si>
  <si>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</si>
  <si>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</si>
  <si>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</si>
  <si>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</si>
  <si>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</si>
  <si>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</si>
  <si>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</si>
  <si>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</si>
  <si>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</si>
  <si>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</si>
  <si>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</si>
  <si>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</si>
  <si>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</si>
  <si>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</si>
  <si>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</si>
  <si>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</si>
  <si>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</si>
  <si>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</si>
  <si>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</si>
  <si>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</si>
  <si>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</si>
  <si>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</si>
  <si>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</si>
  <si>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</si>
  <si>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</si>
  <si>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</si>
  <si>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</si>
  <si>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</si>
  <si>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</si>
  <si>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</si>
  <si>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</si>
  <si>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</si>
  <si>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</si>
  <si>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</si>
  <si>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</si>
  <si>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</si>
  <si>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</si>
  <si>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</si>
  <si>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</si>
  <si>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</si>
  <si>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</si>
  <si>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</si>
  <si>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</si>
  <si>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</si>
  <si>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</si>
  <si>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</si>
  <si>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</si>
  <si>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</si>
  <si>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</si>
  <si>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</si>
  <si>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</si>
  <si>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</si>
  <si>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</si>
  <si>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</si>
  <si>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</si>
  <si>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</si>
  <si>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</si>
  <si>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</si>
  <si>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</si>
  <si>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</si>
  <si>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</si>
  <si>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</si>
  <si>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</si>
  <si>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</si>
  <si>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</si>
  <si>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</si>
  <si>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</si>
  <si>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</si>
  <si>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</si>
  <si>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</si>
  <si>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</si>
  <si>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</si>
  <si>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</si>
  <si>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</si>
  <si>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</si>
  <si>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</si>
  <si>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</si>
  <si>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</si>
  <si>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</si>
  <si>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</si>
  <si>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</si>
  <si>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</si>
  <si>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</si>
  <si>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</si>
  <si>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</si>
  <si>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</si>
  <si>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</si>
  <si>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</si>
  <si>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</si>
  <si>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</si>
  <si>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</si>
  <si>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</si>
  <si>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</si>
  <si>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</si>
  <si>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</si>
  <si>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</si>
  <si>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</si>
  <si>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</si>
  <si>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</si>
  <si>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</si>
  <si>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</si>
  <si>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</si>
  <si>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</si>
  <si>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</si>
  <si>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</si>
  <si>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</si>
  <si>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</si>
  <si>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</si>
  <si>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</si>
  <si>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</si>
  <si>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</si>
  <si>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</si>
  <si>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</si>
  <si>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</si>
  <si>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</si>
  <si>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</si>
  <si>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</si>
  <si>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</si>
  <si>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</si>
  <si>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</si>
  <si>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</si>
  <si>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</si>
  <si>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</si>
  <si>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</si>
  <si>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</si>
  <si>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</si>
  <si>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</si>
  <si>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</si>
  <si>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</si>
  <si>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</si>
  <si>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</si>
  <si>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</si>
  <si>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</si>
  <si>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</si>
  <si>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</si>
  <si>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</si>
  <si>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</si>
  <si>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</si>
  <si>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</si>
  <si>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</si>
  <si>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</si>
  <si>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</si>
  <si>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</si>
  <si>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</si>
  <si>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</si>
  <si>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</si>
  <si>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</si>
  <si>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</si>
  <si>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</si>
  <si>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</si>
  <si>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</si>
  <si>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</si>
  <si>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</si>
  <si>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</si>
  <si>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</si>
  <si>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</si>
  <si>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</si>
  <si>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</si>
  <si>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</si>
  <si>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</si>
  <si>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</si>
  <si>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</si>
  <si>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</si>
  <si>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</si>
  <si>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</si>
  <si>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</si>
  <si>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</si>
  <si>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</si>
  <si>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</si>
  <si>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</si>
  <si>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</si>
  <si>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</si>
  <si>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</si>
  <si>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</si>
  <si>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</si>
  <si>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</si>
  <si>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</si>
  <si>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</si>
  <si>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</si>
  <si>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</si>
  <si>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</si>
  <si>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</si>
  <si>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</si>
  <si>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</si>
  <si>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</si>
  <si>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</si>
  <si>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</si>
  <si>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</si>
  <si>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</si>
  <si>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</si>
  <si>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</si>
  <si>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</si>
  <si>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</si>
  <si>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</si>
  <si>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</si>
  <si>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</si>
  <si>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</si>
  <si>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</si>
  <si>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</si>
  <si>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</si>
  <si>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</si>
  <si>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</si>
  <si>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</si>
  <si>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</si>
  <si>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</si>
  <si>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</si>
  <si>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</si>
  <si>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</si>
  <si>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</si>
  <si>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</si>
  <si>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</si>
  <si>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</si>
  <si>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</si>
  <si>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</si>
  <si>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</si>
  <si>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</si>
  <si>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</si>
  <si>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</si>
  <si>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</si>
  <si>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</si>
  <si>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</si>
  <si>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</si>
  <si>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</si>
  <si>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</si>
  <si>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</si>
  <si>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</si>
  <si>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</si>
  <si>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</si>
  <si>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</si>
  <si>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</si>
  <si>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</si>
  <si>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</si>
  <si>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</si>
  <si>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</si>
  <si>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</si>
  <si>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</si>
  <si>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</si>
  <si>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</si>
  <si>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</si>
  <si>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</si>
  <si>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</si>
  <si>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</si>
  <si>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</si>
  <si>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</si>
  <si>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</si>
  <si>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</si>
  <si>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</si>
  <si>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</si>
  <si>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</si>
  <si>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</si>
  <si>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</si>
  <si>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</si>
  <si>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</si>
  <si>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</si>
  <si>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</si>
  <si>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</si>
  <si>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</si>
  <si>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</si>
  <si>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</si>
  <si>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</si>
  <si>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</si>
  <si>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</si>
  <si>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</si>
  <si>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</si>
  <si>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</si>
  <si>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</si>
  <si>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</si>
  <si>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</si>
  <si>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</si>
  <si>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</si>
  <si>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</si>
  <si>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</si>
  <si>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</si>
  <si>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</si>
  <si>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</si>
  <si>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</si>
  <si>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</si>
  <si>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</si>
  <si>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</si>
  <si>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</si>
  <si>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</si>
  <si>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</si>
  <si>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</si>
  <si>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</si>
  <si>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</si>
  <si>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</si>
  <si>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</si>
  <si>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</si>
  <si>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</si>
  <si>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</si>
  <si>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</si>
  <si>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</si>
  <si>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</si>
  <si>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</si>
  <si>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</si>
  <si>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</si>
  <si>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</si>
  <si>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</si>
  <si>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</si>
  <si>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</si>
  <si>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</si>
  <si>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</si>
  <si>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</si>
  <si>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</si>
  <si>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</si>
  <si>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</si>
  <si>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</si>
  <si>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</si>
  <si>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</si>
  <si>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</si>
  <si>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</si>
  <si>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</si>
  <si>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</si>
  <si>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</si>
  <si>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</si>
  <si>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</si>
  <si>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</si>
  <si>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</si>
  <si>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</si>
  <si>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</si>
  <si>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</si>
  <si>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</si>
  <si>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</si>
  <si>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</si>
  <si>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</si>
  <si>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</si>
  <si>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</si>
  <si>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</si>
  <si>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</si>
  <si>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</si>
  <si>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</si>
  <si>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</si>
  <si>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</si>
  <si>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</si>
  <si>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</si>
  <si>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</si>
  <si>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</si>
  <si>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</si>
  <si>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</si>
  <si>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</si>
  <si>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</si>
  <si>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</si>
  <si>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</si>
  <si>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</si>
  <si>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</si>
  <si>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</si>
  <si>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</si>
  <si>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</si>
  <si>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</si>
  <si>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</si>
  <si>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</si>
  <si>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</si>
  <si>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</si>
  <si>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</si>
  <si>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</si>
  <si>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</si>
  <si>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</si>
  <si>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</si>
  <si>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</si>
  <si>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</si>
  <si>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</si>
  <si>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</si>
  <si>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</si>
  <si>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</si>
  <si>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</si>
  <si>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</si>
  <si>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</si>
  <si>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</si>
  <si>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</si>
  <si>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</si>
  <si>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</si>
  <si>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</si>
  <si>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</si>
  <si>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</si>
  <si>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</si>
  <si>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</si>
  <si>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</si>
  <si>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</si>
  <si>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</si>
  <si>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</si>
  <si>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</si>
  <si>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</si>
  <si>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</si>
  <si>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</si>
  <si>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</si>
  <si>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</si>
  <si>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</si>
  <si>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</si>
  <si>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</si>
  <si>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</si>
  <si>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</si>
  <si>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</si>
  <si>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</si>
  <si>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</si>
  <si>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</si>
  <si>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</si>
  <si>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</si>
  <si>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</si>
  <si>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</si>
  <si>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</si>
  <si>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</si>
  <si>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</si>
  <si>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</si>
  <si>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</si>
  <si>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</si>
  <si>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</si>
  <si>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</si>
  <si>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</si>
  <si>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</si>
  <si>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</si>
  <si>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</si>
  <si>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</si>
  <si>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</si>
  <si>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</si>
  <si>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</si>
  <si>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</si>
  <si>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</si>
  <si>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</si>
  <si>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</si>
  <si>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</si>
  <si>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</si>
  <si>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</si>
  <si>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</si>
  <si>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</si>
  <si>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</si>
  <si>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</si>
  <si>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</si>
  <si>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</si>
  <si>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</si>
  <si>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</si>
  <si>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</si>
  <si>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</si>
  <si>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</si>
  <si>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</si>
  <si>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</si>
  <si>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</si>
  <si>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</si>
  <si>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</si>
  <si>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</si>
  <si>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</si>
  <si>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</si>
  <si>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</si>
  <si>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</si>
  <si>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</si>
  <si>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</si>
  <si>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</si>
  <si>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</si>
  <si>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</si>
  <si>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</si>
  <si>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</si>
  <si>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</si>
  <si>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</si>
  <si>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</si>
  <si>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</si>
  <si>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</si>
  <si>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</si>
  <si>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</si>
  <si>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</si>
  <si>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</si>
  <si>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</si>
  <si>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</si>
  <si>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</si>
  <si>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</si>
  <si>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</si>
  <si>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</si>
  <si>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</si>
  <si>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</si>
  <si>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</si>
  <si>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</si>
  <si>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</si>
  <si>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</si>
  <si>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</si>
  <si>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</si>
  <si>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</si>
  <si>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</si>
  <si>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</si>
  <si>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</si>
  <si>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</si>
  <si>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</si>
  <si>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</si>
  <si>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</si>
  <si>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</si>
  <si>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</si>
  <si>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</si>
  <si>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</si>
  <si>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</si>
  <si>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</si>
  <si>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</si>
  <si>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</si>
  <si>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</si>
  <si>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</si>
  <si>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</si>
  <si>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</si>
  <si>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</si>
  <si>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</si>
  <si>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</si>
  <si>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</si>
  <si>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</si>
  <si>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</si>
  <si>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</si>
  <si>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</si>
  <si>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</si>
  <si>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</si>
  <si>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</si>
  <si>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</si>
  <si>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</si>
  <si>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</si>
  <si>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</si>
  <si>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</si>
  <si>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</si>
  <si>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</si>
  <si>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</si>
  <si>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</si>
  <si>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</si>
  <si>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</si>
  <si>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</si>
  <si>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</si>
  <si>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</si>
  <si>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</si>
  <si>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</si>
  <si>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</si>
  <si>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</si>
  <si>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</si>
  <si>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</si>
  <si>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</si>
  <si>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</si>
  <si>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</si>
  <si>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</si>
  <si>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</si>
  <si>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</si>
  <si>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</si>
  <si>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</si>
  <si>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</si>
  <si>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</si>
  <si>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</si>
  <si>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</si>
  <si>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</si>
  <si>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</si>
  <si>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</si>
  <si>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</si>
  <si>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</si>
  <si>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</si>
  <si>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</si>
  <si>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</si>
  <si>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</si>
  <si>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</si>
  <si>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</si>
  <si>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</si>
  <si>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</si>
  <si>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</si>
  <si>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</si>
  <si>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</si>
  <si>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</si>
  <si>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</si>
  <si>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</si>
  <si>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</si>
  <si>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</si>
  <si>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</si>
  <si>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</si>
  <si>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</si>
  <si>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</si>
  <si>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</si>
  <si>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</si>
  <si>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</si>
  <si>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</si>
  <si>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</si>
  <si>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</si>
  <si>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</si>
  <si>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</si>
  <si>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</si>
  <si>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</si>
  <si>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</si>
  <si>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</si>
  <si>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</si>
  <si>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</si>
  <si>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</si>
  <si>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</si>
  <si>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</si>
  <si>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</si>
  <si>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</si>
  <si>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</si>
  <si>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</si>
  <si>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</si>
  <si>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</si>
  <si>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</si>
  <si>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</si>
  <si>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</si>
  <si>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</si>
  <si>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</si>
  <si>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</si>
  <si>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</si>
  <si>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</si>
  <si>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</si>
  <si>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</si>
  <si>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</si>
  <si>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</si>
  <si>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</si>
  <si>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</si>
  <si>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</si>
  <si>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</si>
  <si>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</si>
  <si>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</si>
  <si>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</si>
  <si>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</si>
  <si>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</si>
  <si>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</si>
  <si>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</si>
  <si>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</si>
  <si>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</si>
  <si>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</si>
  <si>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</si>
  <si>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</si>
  <si>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</si>
  <si>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</si>
  <si>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</si>
  <si>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</si>
  <si>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</si>
  <si>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</si>
  <si>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</si>
  <si>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</si>
  <si>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</si>
  <si>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</si>
  <si>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</si>
  <si>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</si>
  <si>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</si>
  <si>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</si>
  <si>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</si>
  <si>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</si>
  <si>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</si>
  <si>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</si>
  <si>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</si>
  <si>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</si>
  <si>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</si>
  <si>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</si>
  <si>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</si>
  <si>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</si>
  <si>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</si>
  <si>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</si>
  <si>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</si>
  <si>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</si>
  <si>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</si>
  <si>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</si>
  <si>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</si>
  <si>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</si>
  <si>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</si>
  <si>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</si>
  <si>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</si>
  <si>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</si>
  <si>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</si>
  <si>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</si>
  <si>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</si>
  <si>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</si>
  <si>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</si>
  <si>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</si>
  <si>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</si>
  <si>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</si>
  <si>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</si>
  <si>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</si>
  <si>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</si>
  <si>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</si>
  <si>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</si>
  <si>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</si>
  <si>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</si>
  <si>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</si>
  <si>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</si>
  <si>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</si>
  <si>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</si>
  <si>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</si>
  <si>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</si>
  <si>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</si>
  <si>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</si>
  <si>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</si>
  <si>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</si>
  <si>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</si>
  <si>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</si>
  <si>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</si>
  <si>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</si>
  <si>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</si>
  <si>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</si>
  <si>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</si>
  <si>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</si>
  <si>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</si>
  <si>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</si>
  <si>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</si>
  <si>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</si>
  <si>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</si>
  <si>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</si>
  <si>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</si>
  <si>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</si>
  <si>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</si>
  <si>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</si>
  <si>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</si>
  <si>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</si>
  <si>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</si>
  <si>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</si>
  <si>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</si>
  <si>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</si>
  <si>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</si>
  <si>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</si>
  <si>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</si>
  <si>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</si>
  <si>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</si>
  <si>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</si>
  <si>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</si>
  <si>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</si>
  <si>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</si>
  <si>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</si>
  <si>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</si>
  <si>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</si>
  <si>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</si>
  <si>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</si>
  <si>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</si>
  <si>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</si>
  <si>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</si>
  <si>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</si>
  <si>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</si>
  <si>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</si>
  <si>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</si>
  <si>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</si>
  <si>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</si>
  <si>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</si>
  <si>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</si>
  <si>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</si>
  <si>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</si>
  <si>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</si>
  <si>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</si>
  <si>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</si>
  <si>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</si>
  <si>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</si>
  <si>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</si>
  <si>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</si>
  <si>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</si>
  <si>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</si>
  <si>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</si>
  <si>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</si>
  <si>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</si>
  <si>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</si>
  <si>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</si>
  <si>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</si>
  <si>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</si>
  <si>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</si>
  <si>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</si>
  <si>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</si>
  <si>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</si>
  <si>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</si>
  <si>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</si>
  <si>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</si>
  <si>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</si>
  <si>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</si>
  <si>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</si>
  <si>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</si>
  <si>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</si>
  <si>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</si>
  <si>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</si>
  <si>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</si>
  <si>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</si>
  <si>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</si>
  <si>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</si>
  <si>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</si>
  <si>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</si>
  <si>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</si>
  <si>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</si>
  <si>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</si>
  <si>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</si>
  <si>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</si>
  <si>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</si>
  <si>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</si>
  <si>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</si>
  <si>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</si>
  <si>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</si>
  <si>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</si>
  <si>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</si>
  <si>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</si>
  <si>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</si>
  <si>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</si>
  <si>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</si>
  <si>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</si>
  <si>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</si>
  <si>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</si>
  <si>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</si>
  <si>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</si>
  <si>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</si>
  <si>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</si>
  <si>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</si>
  <si>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</si>
  <si>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</si>
  <si>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</si>
  <si>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</si>
  <si>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</si>
  <si>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</si>
  <si>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</si>
  <si>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</si>
  <si>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</si>
  <si>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</si>
  <si>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</si>
  <si>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</si>
  <si>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</si>
  <si>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</si>
  <si>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</si>
  <si>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</si>
  <si>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</si>
  <si>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</si>
  <si>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</si>
  <si>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</si>
  <si>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</si>
  <si>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</si>
  <si>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</si>
  <si>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</si>
  <si>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</si>
  <si>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</si>
  <si>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</si>
  <si>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</si>
  <si>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</si>
  <si>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</si>
  <si>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</si>
  <si>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</si>
  <si>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</si>
  <si>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</si>
  <si>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</si>
  <si>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</si>
  <si>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</si>
  <si>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</si>
  <si>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</si>
  <si>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</si>
  <si>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</si>
  <si>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</si>
  <si>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</si>
  <si>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</si>
  <si>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</si>
  <si>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</si>
  <si>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</si>
  <si>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</si>
  <si>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</si>
  <si>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</si>
  <si>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</si>
  <si>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</si>
  <si>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</si>
  <si>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</si>
  <si>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</si>
  <si>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</si>
  <si>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</si>
  <si>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</si>
  <si>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</si>
  <si>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</si>
  <si>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</si>
  <si>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</si>
  <si>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</si>
  <si>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</si>
  <si>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</si>
  <si>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</si>
  <si>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</si>
  <si>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</si>
  <si>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</si>
  <si>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</si>
  <si>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</si>
  <si>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</si>
  <si>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</si>
  <si>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</si>
  <si>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</si>
  <si>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</si>
  <si>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</si>
  <si>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</si>
  <si>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</si>
  <si>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</si>
  <si>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</si>
  <si>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</si>
  <si>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</si>
  <si>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</si>
  <si>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</si>
  <si>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</si>
  <si>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</si>
  <si>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</si>
  <si>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</si>
  <si>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</si>
  <si>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</si>
  <si>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</si>
  <si>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</si>
  <si>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</si>
  <si>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</si>
  <si>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</si>
  <si>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</si>
  <si>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</si>
  <si>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</si>
  <si>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</si>
  <si>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</si>
  <si>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</si>
  <si>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</si>
  <si>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</si>
  <si>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</si>
  <si>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</si>
  <si>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</si>
  <si>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</si>
  <si>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</si>
  <si>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</si>
  <si>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</si>
  <si>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</si>
  <si>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</si>
  <si>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</si>
  <si>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</si>
  <si>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</si>
  <si>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</si>
  <si>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</si>
  <si>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</si>
  <si>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</si>
  <si>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</si>
  <si>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</si>
  <si>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</si>
  <si>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</si>
  <si>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</si>
  <si>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</si>
  <si>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</si>
  <si>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</si>
  <si>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</si>
  <si>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</si>
  <si>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</si>
  <si>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</si>
  <si>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</si>
  <si>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</si>
  <si>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</si>
  <si>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</si>
  <si>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</si>
  <si>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</si>
  <si>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</si>
  <si>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</si>
  <si>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</si>
  <si>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</si>
  <si>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</si>
  <si>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</si>
  <si>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</si>
  <si>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</si>
  <si>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</si>
  <si>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</si>
  <si>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</si>
  <si>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</si>
  <si>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</si>
  <si>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</si>
  <si>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</si>
  <si>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</si>
  <si>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</si>
  <si>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</si>
  <si>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</si>
  <si>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</si>
  <si>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</si>
  <si>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</si>
  <si>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</si>
  <si>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</si>
  <si>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</si>
  <si>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</si>
  <si>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</si>
  <si>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</si>
  <si>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</si>
  <si>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</si>
  <si>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</si>
  <si>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</si>
  <si>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</si>
  <si>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</si>
  <si>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</si>
  <si>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</si>
  <si>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</si>
  <si>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</si>
  <si>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</si>
  <si>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</si>
  <si>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</si>
  <si>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</si>
  <si>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</si>
  <si>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</si>
  <si>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</si>
  <si>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</si>
  <si>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</si>
  <si>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</si>
  <si>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</si>
  <si>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</si>
  <si>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</si>
  <si>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</si>
  <si>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</si>
  <si>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</si>
  <si>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</si>
  <si>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</si>
  <si>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</si>
  <si>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</si>
  <si>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</si>
  <si>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</si>
  <si>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</si>
  <si>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</si>
  <si>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</si>
  <si>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</si>
  <si>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</si>
  <si>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</si>
  <si>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</si>
  <si>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</si>
  <si>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</si>
  <si>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</si>
  <si>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</si>
  <si>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</si>
  <si>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</si>
  <si>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</si>
  <si>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</si>
  <si>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</si>
  <si>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</si>
  <si>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</si>
  <si>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</si>
  <si>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</si>
  <si>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</si>
  <si>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</si>
  <si>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</si>
  <si>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</si>
  <si>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</si>
  <si>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</si>
  <si>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</si>
  <si>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</si>
  <si>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</si>
  <si>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</si>
  <si>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</si>
  <si>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</si>
  <si>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</si>
  <si>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</si>
  <si>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</si>
  <si>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</si>
  <si>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</si>
  <si>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</si>
  <si>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</si>
  <si>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</si>
  <si>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</si>
  <si>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</si>
  <si>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</si>
  <si>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</si>
  <si>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</si>
  <si>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</si>
  <si>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</si>
  <si>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</si>
  <si>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</si>
  <si>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</si>
  <si>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</si>
  <si>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</si>
  <si>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</si>
  <si>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</si>
  <si>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</si>
  <si>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</si>
  <si>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</si>
  <si>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</si>
  <si>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</si>
  <si>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</si>
  <si>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</si>
  <si>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</si>
  <si>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</si>
  <si>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</si>
  <si>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</si>
  <si>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</si>
  <si>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</si>
  <si>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</si>
  <si>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</si>
  <si>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</si>
  <si>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</si>
  <si>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</si>
  <si>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</si>
  <si>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</si>
  <si>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</si>
  <si>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</si>
  <si>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</si>
  <si>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</si>
  <si>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</si>
  <si>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</si>
  <si>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</si>
  <si>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</si>
  <si>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</si>
  <si>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</si>
  <si>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</si>
  <si>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</si>
  <si>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</si>
  <si>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</si>
  <si>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</si>
  <si>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</si>
  <si>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</si>
  <si>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</si>
  <si>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</si>
  <si>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</si>
  <si>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</si>
  <si>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</si>
  <si>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</si>
  <si>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</si>
  <si>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</si>
  <si>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</si>
  <si>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</si>
  <si>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</si>
  <si>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</si>
  <si>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</si>
  <si>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</si>
  <si>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</si>
  <si>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</si>
  <si>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</si>
  <si>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</si>
  <si>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</si>
  <si>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</si>
  <si>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</si>
  <si>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</si>
  <si>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</si>
  <si>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</si>
  <si>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</si>
  <si>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</si>
  <si>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</si>
  <si>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</si>
  <si>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</si>
  <si>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</si>
  <si>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</si>
  <si>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</si>
  <si>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</si>
  <si>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</si>
  <si>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</si>
  <si>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</si>
  <si>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</si>
  <si>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</si>
  <si>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</si>
  <si>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</si>
  <si>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</si>
  <si>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</si>
  <si>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</si>
  <si>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</si>
  <si>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</si>
  <si>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</si>
  <si>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</si>
  <si>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</si>
  <si>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</si>
  <si>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</si>
  <si>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</si>
  <si>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</si>
  <si>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</si>
  <si>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</si>
  <si>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</si>
  <si>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</si>
  <si>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</si>
  <si>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</si>
  <si>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</si>
  <si>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</si>
  <si>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</si>
  <si>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</si>
  <si>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</si>
  <si>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</si>
  <si>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</si>
  <si>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</si>
  <si>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</si>
  <si>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</si>
  <si>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</si>
  <si>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</si>
  <si>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</si>
  <si>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</si>
  <si>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</si>
  <si>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</si>
  <si>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</si>
  <si>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</si>
  <si>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</si>
  <si>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</si>
  <si>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</si>
  <si>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</si>
  <si>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</si>
  <si>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</si>
  <si>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</si>
  <si>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</si>
  <si>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</si>
  <si>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</si>
  <si>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</si>
  <si>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</si>
  <si>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</si>
  <si>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</si>
  <si>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</si>
  <si>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</si>
  <si>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</si>
  <si>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</si>
  <si>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</si>
  <si>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</si>
  <si>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</si>
  <si>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</si>
  <si>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</si>
  <si>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</si>
  <si>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</si>
  <si>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</si>
  <si>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</si>
  <si>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</si>
  <si>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</si>
  <si>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</si>
  <si>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</si>
  <si>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</si>
  <si>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</si>
  <si>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</si>
  <si>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</si>
  <si>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</si>
  <si>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</si>
  <si>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</si>
  <si>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</si>
  <si>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</si>
  <si>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</si>
  <si>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</si>
  <si>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</si>
  <si>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</si>
  <si>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</si>
  <si>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</si>
  <si>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</si>
  <si>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</si>
  <si>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</si>
  <si>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</si>
  <si>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</si>
  <si>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</si>
  <si>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</si>
  <si>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</si>
  <si>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</si>
  <si>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</si>
  <si>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</si>
  <si>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</si>
  <si>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</si>
  <si>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</si>
  <si>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</si>
  <si>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</si>
  <si>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</si>
  <si>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</si>
  <si>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</si>
  <si>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</si>
  <si>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</si>
  <si>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</si>
  <si>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</si>
  <si>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</si>
  <si>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</si>
  <si>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</si>
  <si>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</si>
  <si>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</si>
  <si>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</si>
  <si>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</si>
  <si>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</si>
  <si>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</si>
  <si>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</si>
  <si>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</si>
  <si>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</si>
  <si>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</si>
  <si>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</si>
  <si>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</si>
  <si>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</si>
  <si>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</si>
  <si>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</si>
  <si>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</si>
  <si>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</si>
  <si>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</si>
  <si>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</si>
  <si>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</si>
  <si>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</si>
  <si>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</si>
  <si>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</si>
  <si>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</si>
  <si>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</si>
  <si>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</si>
  <si>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</si>
  <si>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</si>
  <si>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</si>
  <si>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</si>
  <si>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</si>
  <si>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</si>
  <si>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</si>
  <si>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</si>
  <si>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</si>
  <si>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</si>
  <si>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</si>
  <si>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</si>
  <si>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</si>
  <si>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</si>
  <si>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</si>
  <si>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</si>
  <si>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</si>
  <si>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</si>
  <si>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</si>
  <si>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</si>
  <si>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</si>
  <si>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</si>
  <si>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</si>
  <si>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</si>
  <si>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</si>
  <si>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</si>
  <si>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</si>
  <si>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</si>
  <si>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</si>
  <si>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</si>
  <si>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</si>
  <si>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</si>
  <si>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</si>
  <si>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</si>
  <si>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</si>
  <si>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</si>
  <si>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</si>
  <si>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</si>
  <si>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</si>
  <si>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</si>
  <si>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</si>
  <si>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</si>
  <si>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</si>
  <si>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</si>
  <si>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</si>
  <si>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</si>
  <si>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</si>
  <si>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</si>
  <si>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</si>
  <si>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</si>
  <si>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</si>
  <si>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</si>
  <si>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</si>
  <si>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</si>
  <si>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</si>
  <si>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</si>
  <si>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</si>
  <si>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</si>
  <si>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</si>
  <si>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</si>
  <si>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</si>
  <si>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</si>
  <si>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</si>
  <si>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</si>
  <si>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</si>
  <si>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</si>
  <si>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</si>
  <si>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</si>
  <si>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</si>
  <si>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</si>
  <si>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</si>
  <si>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</si>
  <si>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</si>
  <si>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</si>
  <si>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</si>
  <si>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</si>
  <si>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</si>
  <si>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</si>
  <si>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</si>
  <si>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</si>
  <si>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</si>
  <si>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</si>
  <si>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</si>
  <si>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</si>
  <si>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</si>
  <si>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</si>
  <si>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</si>
  <si>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</si>
  <si>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</si>
  <si>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</si>
  <si>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</si>
  <si>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</si>
  <si>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</si>
  <si>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</si>
  <si>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</si>
  <si>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</si>
  <si>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</si>
  <si>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</si>
  <si>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</si>
  <si>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</si>
  <si>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</si>
  <si>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</si>
  <si>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</si>
  <si>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</si>
  <si>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</si>
  <si>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</si>
  <si>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</si>
  <si>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</si>
  <si>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</si>
  <si>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</si>
  <si>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</si>
  <si>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</si>
  <si>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</si>
  <si>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</si>
  <si>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</si>
  <si>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</si>
  <si>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</si>
  <si>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</si>
  <si>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</si>
  <si>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</si>
  <si>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</si>
  <si>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</si>
  <si>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</si>
  <si>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</si>
  <si>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</si>
  <si>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</si>
  <si>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</si>
  <si>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</si>
  <si>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</si>
  <si>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</si>
  <si>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</si>
  <si>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</si>
  <si>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</si>
  <si>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</si>
  <si>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</si>
  <si>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</si>
  <si>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</si>
  <si>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</si>
  <si>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</si>
  <si>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</si>
  <si>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</si>
  <si>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</si>
  <si>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</si>
  <si>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</si>
  <si>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</si>
  <si>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</si>
  <si>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</si>
  <si>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</si>
  <si>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</si>
  <si>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</si>
  <si>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</si>
  <si>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</si>
  <si>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</si>
  <si>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</si>
  <si>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</si>
  <si>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</si>
  <si>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</si>
  <si>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</si>
  <si>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</si>
  <si>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</si>
  <si>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</si>
  <si>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</si>
  <si>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</si>
  <si>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</si>
  <si>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</si>
  <si>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</si>
  <si>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</si>
  <si>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</si>
  <si>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</si>
  <si>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</si>
  <si>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</si>
  <si>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</si>
  <si>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</si>
  <si>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</si>
  <si>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</si>
  <si>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</si>
  <si>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</si>
  <si>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</si>
  <si>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</si>
  <si>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</si>
  <si>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</si>
  <si>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</si>
  <si>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</si>
  <si>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</si>
  <si>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</si>
  <si>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</si>
  <si>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</si>
  <si>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</si>
  <si>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</si>
  <si>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</si>
  <si>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</si>
  <si>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</si>
  <si>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</si>
  <si>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</si>
  <si>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</si>
  <si>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</si>
  <si>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</si>
  <si>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</si>
  <si>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</si>
  <si>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</si>
  <si>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</si>
  <si>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</si>
  <si>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</si>
  <si>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</si>
  <si>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</si>
  <si>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</si>
  <si>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</si>
  <si>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</si>
  <si>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</si>
  <si>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</si>
  <si>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</si>
  <si>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</si>
  <si>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</si>
  <si>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</si>
  <si>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</si>
  <si>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</si>
  <si>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</si>
  <si>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</si>
  <si>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</si>
  <si>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</si>
  <si>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</si>
  <si>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</si>
  <si>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</si>
  <si>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</si>
  <si>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</si>
  <si>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</si>
  <si>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</si>
  <si>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</si>
  <si>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</si>
  <si>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</si>
  <si>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</si>
  <si>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</si>
  <si>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</si>
  <si>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</si>
  <si>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</si>
  <si>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</si>
  <si>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</si>
  <si>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</si>
  <si>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</si>
  <si>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</si>
  <si>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</si>
  <si>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</si>
  <si>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</si>
  <si>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</si>
  <si>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</si>
  <si>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</si>
  <si>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</si>
  <si>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</si>
  <si>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</si>
  <si>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</si>
  <si>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</si>
  <si>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</si>
  <si>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</si>
  <si>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</si>
  <si>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</si>
  <si>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</si>
  <si>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</si>
  <si>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</si>
  <si>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</si>
  <si>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</si>
  <si>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</si>
  <si>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</si>
  <si>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</si>
  <si>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</si>
  <si>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</si>
  <si>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</si>
  <si>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</si>
  <si>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</si>
  <si>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</si>
  <si>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</si>
  <si>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</si>
  <si>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</si>
  <si>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</si>
  <si>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</si>
  <si>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</si>
  <si>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</si>
  <si>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</si>
  <si>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</si>
  <si>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</si>
  <si>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</si>
  <si>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</si>
  <si>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</si>
  <si>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</si>
  <si>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</si>
  <si>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</si>
  <si>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</si>
  <si>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</si>
  <si>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</si>
  <si>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</si>
  <si>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</si>
  <si>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</si>
  <si>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</si>
  <si>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</si>
  <si>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</si>
  <si>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</si>
  <si>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</si>
  <si>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</si>
  <si>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</si>
  <si>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</si>
  <si>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</si>
  <si>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</si>
  <si>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</si>
  <si>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</si>
  <si>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</si>
  <si>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</si>
  <si>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</si>
  <si>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</si>
  <si>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</si>
  <si>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</si>
  <si>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</si>
  <si>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</si>
  <si>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</si>
  <si>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</si>
  <si>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</si>
  <si>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</si>
  <si>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</si>
  <si>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</si>
  <si>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</si>
  <si>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</si>
  <si>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</si>
  <si>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</si>
  <si>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</si>
  <si>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</si>
  <si>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</si>
  <si>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</si>
  <si>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</si>
  <si>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</si>
  <si>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</si>
  <si>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</si>
  <si>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</si>
  <si>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</si>
  <si>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</si>
  <si>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</si>
  <si>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</si>
  <si>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</si>
  <si>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</si>
  <si>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</si>
  <si>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</si>
  <si>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</si>
  <si>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</si>
  <si>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</si>
  <si>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</si>
  <si>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</si>
  <si>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</si>
  <si>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</si>
  <si>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</si>
  <si>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</si>
  <si>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</si>
  <si>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</si>
  <si>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</si>
  <si>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</si>
  <si>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</si>
  <si>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</si>
  <si>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</si>
  <si>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</si>
  <si>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</si>
  <si>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</si>
  <si>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</si>
  <si>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</si>
  <si>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</si>
  <si>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</si>
  <si>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</si>
  <si>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</si>
  <si>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</si>
  <si>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</si>
  <si>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</si>
  <si>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</si>
  <si>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</si>
  <si>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</si>
  <si>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</si>
  <si>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</si>
  <si>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</si>
  <si>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</si>
  <si>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</si>
  <si>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</si>
  <si>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</si>
  <si>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</si>
  <si>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</si>
  <si>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</si>
  <si>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</si>
  <si>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</si>
  <si>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</si>
  <si>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</si>
  <si>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</si>
  <si>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</si>
  <si>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</si>
  <si>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</si>
  <si>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</si>
  <si>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</si>
  <si>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</si>
  <si>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</si>
  <si>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</si>
  <si>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</si>
  <si>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</si>
  <si>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</si>
  <si>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</si>
  <si>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</si>
  <si>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</si>
  <si>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</si>
  <si>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</si>
  <si>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</si>
  <si>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</si>
  <si>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</si>
  <si>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</si>
  <si>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</si>
  <si>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</si>
  <si>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</si>
  <si>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</si>
  <si>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</si>
  <si>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</si>
  <si>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</si>
  <si>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</si>
  <si>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</si>
  <si>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</si>
  <si>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</si>
  <si>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</si>
  <si>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</si>
  <si>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</si>
  <si>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</si>
  <si>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</si>
  <si>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</si>
  <si>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</si>
  <si>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</si>
  <si>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</si>
  <si>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</si>
  <si>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</si>
  <si>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</si>
  <si>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</si>
  <si>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</si>
  <si>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</si>
  <si>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</si>
  <si>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</si>
  <si>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</si>
  <si>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</si>
  <si>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</si>
  <si>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</si>
  <si>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</si>
  <si>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</si>
  <si>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</si>
  <si>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</si>
  <si>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</si>
  <si>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</si>
  <si>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</si>
  <si>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</si>
  <si>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</si>
  <si>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</si>
  <si>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</si>
  <si>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</si>
  <si>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</si>
  <si>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</si>
  <si>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</si>
  <si>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</si>
  <si>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</si>
  <si>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</si>
  <si>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</si>
  <si>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</si>
  <si>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</si>
  <si>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</si>
  <si>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</si>
  <si>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</si>
  <si>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</si>
  <si>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</si>
  <si>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</si>
  <si>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</si>
  <si>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</si>
  <si>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</si>
  <si>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</si>
  <si>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</si>
  <si>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</si>
  <si>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</si>
  <si>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</si>
  <si>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</si>
  <si>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</si>
  <si>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</si>
  <si>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</si>
  <si>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</si>
  <si>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</si>
  <si>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</si>
  <si>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</si>
  <si>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</si>
  <si>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</si>
  <si>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</si>
  <si>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</si>
  <si>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</si>
  <si>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</si>
  <si>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</si>
  <si>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</si>
  <si>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</si>
  <si>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</si>
  <si>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</si>
  <si>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</si>
  <si>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</si>
  <si>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</si>
  <si>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</si>
  <si>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</si>
  <si>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</si>
  <si>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</si>
  <si>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</si>
  <si>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</si>
  <si>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</si>
  <si>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</si>
  <si>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</si>
  <si>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</si>
  <si>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</si>
  <si>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</si>
  <si>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</si>
  <si>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</si>
  <si>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</si>
  <si>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</si>
  <si>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</si>
  <si>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</si>
  <si>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</si>
  <si>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</si>
  <si>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</si>
  <si>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</si>
  <si>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</si>
  <si>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</si>
  <si>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</si>
  <si>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</si>
  <si>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</si>
  <si>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</si>
  <si>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</si>
  <si>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</si>
  <si>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</si>
  <si>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</si>
  <si>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</si>
  <si>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</si>
  <si>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</si>
  <si>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</si>
  <si>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</si>
  <si>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</si>
  <si>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</si>
  <si>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</si>
  <si>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</si>
  <si>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</si>
  <si>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</si>
  <si>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</si>
  <si>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</si>
  <si>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</si>
  <si>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</si>
  <si>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</si>
  <si>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</si>
  <si>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</si>
  <si>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</si>
  <si>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</si>
  <si>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</si>
  <si>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</si>
  <si>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</si>
  <si>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</si>
  <si>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</si>
  <si>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</si>
  <si>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</si>
  <si>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</si>
  <si>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</si>
  <si>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</si>
  <si>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</si>
  <si>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</si>
  <si>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</si>
  <si>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</si>
  <si>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</si>
  <si>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</si>
  <si>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</si>
  <si>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</si>
  <si>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</si>
  <si>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</si>
  <si>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</si>
  <si>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</si>
  <si>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</si>
  <si>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</si>
  <si>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</si>
  <si>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</si>
  <si>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</si>
  <si>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</si>
  <si>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</si>
  <si>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</si>
  <si>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</si>
  <si>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</si>
  <si>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</si>
  <si>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</si>
  <si>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</si>
  <si>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</si>
  <si>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</si>
  <si>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</si>
  <si>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</si>
  <si>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</si>
  <si>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</si>
  <si>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</si>
  <si>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</si>
  <si>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</si>
  <si>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</si>
  <si>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</si>
  <si>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</si>
  <si>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</si>
  <si>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</si>
  <si>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</si>
  <si>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</si>
  <si>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</si>
  <si>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</si>
  <si>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</si>
  <si>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</si>
  <si>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</si>
  <si>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</si>
  <si>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</si>
  <si>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</si>
  <si>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</si>
  <si>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</si>
  <si>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</si>
  <si>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</si>
  <si>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</si>
  <si>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</si>
  <si>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</si>
  <si>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</si>
  <si>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</si>
  <si>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</si>
  <si>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</si>
  <si>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</si>
  <si>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</si>
  <si>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</si>
  <si>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</si>
  <si>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</si>
  <si>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</si>
  <si>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</si>
  <si>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</si>
  <si>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</si>
  <si>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</si>
  <si>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</si>
  <si>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</si>
  <si>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</si>
  <si>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</si>
  <si>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</si>
  <si>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</si>
  <si>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</si>
  <si>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</si>
  <si>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</si>
  <si>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</si>
  <si>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</si>
  <si>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</si>
  <si>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</si>
  <si>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</si>
  <si>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</si>
  <si>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</si>
  <si>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</si>
  <si>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</si>
  <si>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</si>
  <si>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</si>
  <si>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</si>
  <si>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</si>
  <si>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</si>
  <si>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</si>
  <si>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</si>
  <si>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</si>
  <si>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</si>
  <si>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</si>
  <si>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</si>
  <si>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</si>
  <si>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</si>
  <si>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</si>
  <si>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</si>
  <si>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</si>
  <si>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</si>
  <si>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</si>
  <si>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</si>
  <si>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</si>
  <si>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</si>
  <si>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</si>
  <si>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</si>
  <si>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</si>
  <si>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</si>
  <si>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</si>
  <si>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</si>
  <si>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</si>
  <si>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</si>
  <si>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</si>
  <si>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</si>
  <si>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</si>
  <si>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</si>
  <si>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</si>
  <si>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</si>
  <si>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</si>
  <si>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</si>
  <si>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</si>
  <si>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</si>
  <si>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</si>
  <si>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</si>
  <si>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</si>
  <si>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</si>
  <si>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</si>
  <si>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</si>
  <si>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</si>
  <si>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</si>
  <si>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</si>
  <si>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</si>
  <si>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</si>
  <si>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</si>
  <si>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</si>
  <si>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</si>
  <si>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</si>
  <si>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</si>
  <si>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</si>
  <si>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</si>
  <si>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</si>
  <si>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</si>
  <si>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</si>
  <si>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</si>
  <si>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</si>
  <si>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</si>
  <si>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</si>
  <si>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</si>
  <si>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</si>
  <si>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</si>
  <si>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</si>
  <si>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</si>
  <si>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</si>
  <si>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</si>
  <si>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</si>
  <si>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</si>
  <si>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</si>
  <si>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</si>
  <si>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</si>
  <si>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</si>
  <si>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</si>
  <si>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</si>
  <si>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</si>
  <si>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</si>
  <si>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</si>
  <si>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</si>
  <si>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</si>
  <si>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</si>
  <si>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</si>
  <si>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</si>
  <si>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</si>
  <si>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</si>
  <si>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</si>
  <si>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</si>
  <si>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</si>
  <si>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</si>
  <si>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</si>
  <si>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</si>
  <si>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</si>
  <si>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</si>
  <si>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</si>
  <si>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</si>
  <si>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</si>
  <si>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</si>
  <si>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</si>
  <si>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</si>
  <si>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</si>
  <si>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</si>
  <si>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</si>
  <si>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</si>
  <si>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</si>
  <si>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</si>
  <si>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</si>
  <si>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</si>
  <si>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</si>
  <si>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</si>
  <si>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</si>
  <si>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</si>
  <si>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</si>
  <si>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</si>
  <si>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</si>
  <si>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</si>
  <si>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</si>
  <si>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</si>
  <si>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</si>
  <si>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</si>
  <si>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</si>
  <si>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</si>
  <si>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</si>
  <si>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</si>
  <si>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</si>
  <si>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</si>
  <si>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</si>
  <si>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</si>
  <si>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</si>
  <si>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</si>
  <si>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</si>
  <si>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</si>
  <si>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</si>
  <si>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</si>
  <si>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</si>
  <si>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</si>
  <si>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</si>
  <si>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</si>
  <si>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</si>
  <si>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</si>
  <si>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</si>
  <si>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</si>
  <si>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</si>
  <si>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</si>
  <si>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</si>
  <si>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</si>
  <si>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</si>
  <si>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</si>
  <si>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</si>
  <si>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</si>
  <si>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</si>
  <si>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</si>
  <si>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</si>
  <si>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</si>
  <si>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</si>
  <si>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</si>
  <si>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</si>
  <si>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</si>
  <si>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</si>
  <si>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</si>
  <si>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</si>
  <si>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</si>
  <si>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</si>
  <si>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</si>
  <si>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</si>
  <si>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</si>
  <si>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</si>
  <si>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</si>
  <si>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</si>
  <si>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</si>
  <si>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</si>
  <si>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</si>
  <si>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</si>
  <si>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</si>
  <si>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</si>
  <si>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</si>
  <si>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</si>
  <si>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</si>
  <si>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</si>
  <si>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</si>
  <si>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</si>
  <si>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</si>
  <si>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</si>
  <si>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</si>
  <si>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</si>
  <si>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</si>
  <si>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</si>
  <si>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</si>
  <si>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</si>
  <si>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</si>
  <si>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</si>
  <si>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</si>
  <si>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</si>
  <si>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</si>
  <si>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</si>
  <si>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</si>
  <si>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</si>
  <si>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</si>
  <si>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</si>
  <si>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</si>
  <si>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</si>
  <si>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</si>
  <si>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</si>
  <si>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</si>
  <si>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</si>
  <si>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</si>
  <si>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</si>
  <si>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</si>
  <si>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</si>
  <si>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</si>
  <si>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</si>
  <si>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</si>
  <si>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</si>
  <si>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</si>
  <si>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</si>
  <si>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</si>
  <si>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</si>
  <si>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</si>
  <si>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</si>
  <si>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</si>
  <si>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</si>
  <si>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</si>
  <si>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</si>
  <si>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</si>
  <si>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</si>
  <si>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</si>
  <si>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</si>
  <si>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</si>
  <si>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</si>
  <si>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</si>
  <si>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</si>
  <si>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</si>
  <si>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</si>
  <si>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</si>
  <si>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</si>
  <si>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</si>
  <si>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</si>
  <si>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</si>
  <si>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</si>
  <si>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</si>
  <si>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</si>
  <si>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</si>
  <si>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</si>
  <si>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</si>
  <si>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</si>
  <si>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</si>
  <si>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</si>
  <si>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</si>
  <si>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</si>
  <si>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</si>
  <si>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</si>
  <si>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</si>
  <si>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</si>
  <si>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</si>
  <si>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</si>
  <si>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</si>
  <si>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</si>
  <si>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</si>
  <si>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</si>
  <si>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</si>
  <si>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</si>
  <si>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</si>
  <si>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</si>
  <si>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</si>
  <si>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</si>
  <si>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</si>
  <si>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</si>
  <si>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</si>
  <si>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</si>
  <si>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</si>
  <si>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</si>
  <si>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</si>
  <si>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</si>
  <si>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</si>
  <si>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</si>
  <si>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</si>
  <si>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</si>
  <si>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</si>
  <si>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</si>
  <si>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</si>
  <si>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</si>
  <si>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</si>
  <si>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</si>
  <si>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</si>
  <si>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</si>
  <si>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</si>
  <si>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</si>
  <si>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</si>
  <si>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</si>
  <si>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</si>
  <si>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</si>
  <si>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</si>
  <si>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</si>
  <si>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</si>
  <si>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</si>
  <si>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</si>
  <si>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</si>
  <si>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</si>
  <si>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</si>
  <si>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</si>
  <si>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</si>
  <si>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</si>
  <si>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</si>
  <si>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</si>
  <si>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</si>
  <si>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</si>
  <si>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</si>
  <si>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</si>
  <si>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</si>
  <si>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</si>
  <si>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</si>
  <si>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</si>
  <si>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</si>
  <si>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</si>
  <si>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</si>
  <si>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</si>
  <si>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</si>
  <si>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</si>
  <si>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</si>
  <si>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</si>
  <si>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</si>
  <si>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</si>
  <si>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</si>
  <si>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</si>
  <si>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</si>
  <si>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</si>
  <si>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</si>
  <si>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</si>
  <si>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</si>
  <si>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</si>
  <si>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</si>
  <si>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</si>
  <si>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</si>
  <si>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</si>
  <si>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</si>
  <si>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</si>
  <si>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</si>
  <si>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</si>
  <si>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</si>
  <si>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</si>
  <si>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</si>
  <si>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</si>
  <si>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</si>
  <si>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</si>
  <si>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</si>
  <si>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</si>
  <si>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</si>
  <si>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</si>
  <si>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</si>
  <si>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</si>
  <si>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</si>
  <si>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</si>
  <si>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</si>
  <si>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</si>
  <si>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</si>
  <si>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</si>
  <si>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</si>
  <si>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</si>
  <si>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</si>
  <si>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</si>
  <si>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</si>
  <si>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</si>
  <si>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</si>
  <si>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</si>
  <si>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</si>
  <si>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</si>
  <si>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</si>
  <si>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</si>
  <si>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</si>
  <si>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</si>
  <si>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</si>
  <si>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</si>
  <si>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</si>
  <si>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</si>
  <si>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</si>
  <si>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</si>
  <si>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</si>
  <si>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</si>
  <si>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</si>
  <si>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</si>
  <si>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</si>
  <si>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</si>
  <si>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</si>
  <si>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</si>
  <si>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</si>
  <si>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</si>
  <si>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</si>
  <si>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</si>
  <si>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</si>
  <si>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</si>
  <si>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</si>
  <si>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</si>
  <si>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</si>
  <si>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</si>
  <si>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</si>
  <si>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</si>
  <si>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</si>
  <si>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</si>
  <si>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</si>
  <si>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</si>
  <si>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</si>
  <si>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</si>
  <si>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</si>
  <si>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</si>
  <si>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</si>
  <si>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</si>
  <si>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</si>
  <si>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</si>
  <si>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</si>
  <si>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</si>
  <si>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</si>
  <si>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</si>
  <si>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</si>
  <si>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</si>
  <si>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</si>
  <si>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</si>
  <si>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</si>
  <si>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</si>
  <si>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</si>
  <si>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</si>
  <si>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</si>
  <si>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</si>
  <si>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</si>
  <si>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</si>
  <si>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</si>
  <si>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</si>
  <si>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</si>
  <si>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</si>
  <si>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</si>
  <si>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</si>
  <si>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</si>
  <si>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</si>
  <si>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</si>
  <si>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</si>
  <si>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</si>
  <si>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</si>
  <si>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</si>
  <si>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</si>
  <si>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</si>
  <si>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</si>
  <si>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</si>
  <si>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</si>
  <si>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</si>
  <si>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</si>
  <si>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</si>
  <si>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</si>
  <si>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</si>
  <si>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</si>
  <si>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</si>
  <si>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</si>
  <si>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</si>
  <si>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</si>
  <si>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</si>
  <si>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</si>
  <si>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</si>
  <si>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</si>
  <si>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</si>
  <si>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</si>
  <si>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</si>
  <si>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</si>
  <si>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</si>
  <si>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</si>
  <si>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</si>
  <si>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</si>
  <si>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</si>
  <si>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</si>
  <si>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</si>
  <si>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</si>
  <si>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</si>
  <si>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</si>
  <si>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</si>
  <si>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</si>
  <si>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</si>
  <si>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</si>
  <si>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</si>
  <si>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</si>
  <si>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</si>
  <si>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</si>
  <si>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</si>
  <si>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</si>
  <si>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</si>
  <si>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</si>
  <si>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</si>
  <si>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</si>
  <si>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</si>
  <si>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</si>
  <si>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</si>
  <si>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</si>
  <si>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</si>
  <si>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</si>
  <si>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</si>
  <si>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</si>
  <si>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</si>
  <si>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</si>
  <si>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</si>
  <si>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</si>
  <si>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</si>
  <si>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</si>
  <si>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</si>
  <si>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</si>
  <si>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</si>
  <si>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</si>
  <si>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</si>
  <si>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</si>
  <si>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</si>
  <si>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</si>
  <si>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</si>
  <si>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</si>
  <si>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</si>
  <si>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</si>
  <si>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</si>
  <si>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</si>
  <si>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</si>
  <si>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</si>
  <si>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</si>
  <si>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</si>
  <si>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</si>
  <si>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</si>
  <si>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</si>
  <si>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</si>
  <si>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</si>
  <si>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</si>
  <si>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</si>
  <si>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</si>
  <si>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</si>
  <si>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</si>
  <si>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</si>
  <si>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</si>
  <si>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</si>
  <si>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</si>
  <si>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</si>
  <si>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</si>
  <si>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</si>
  <si>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</si>
  <si>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</si>
  <si>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</si>
  <si>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</si>
  <si>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</si>
  <si>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</si>
  <si>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</si>
  <si>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</si>
  <si>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</si>
  <si>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</si>
  <si>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</si>
  <si>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</si>
  <si>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</si>
  <si>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</si>
  <si>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</si>
  <si>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</si>
  <si>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</si>
  <si>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</si>
  <si>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</si>
  <si>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</si>
  <si>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</si>
  <si>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</si>
  <si>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</si>
  <si>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</si>
  <si>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</si>
  <si>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</si>
  <si>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</si>
  <si>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</si>
  <si>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</si>
  <si>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</si>
  <si>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</si>
  <si>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</si>
  <si>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</si>
  <si>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</si>
  <si>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</si>
  <si>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</si>
  <si>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</si>
  <si>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</si>
  <si>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</si>
  <si>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</si>
  <si>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</si>
  <si>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</si>
  <si>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</si>
  <si>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</si>
  <si>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</si>
  <si>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</si>
  <si>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</si>
  <si>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</si>
  <si>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</si>
  <si>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</si>
  <si>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</si>
  <si>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</si>
  <si>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</si>
  <si>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</si>
  <si>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</si>
  <si>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</si>
  <si>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</si>
  <si>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</si>
  <si>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</si>
  <si>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</si>
  <si>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</si>
  <si>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</si>
  <si>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</si>
  <si>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</si>
  <si>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</si>
  <si>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</si>
  <si>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</si>
  <si>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</si>
  <si>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</si>
  <si>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</si>
  <si>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</si>
  <si>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</si>
  <si>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</si>
  <si>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</si>
  <si>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</si>
  <si>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</si>
  <si>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</si>
  <si>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</si>
  <si>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</si>
  <si>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</si>
  <si>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</si>
  <si>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</si>
  <si>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</si>
  <si>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</si>
  <si>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</si>
  <si>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</si>
  <si>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</si>
  <si>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</si>
  <si>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</si>
  <si>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</si>
  <si>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</si>
  <si>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</si>
  <si>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</si>
  <si>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</si>
  <si>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</si>
  <si>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</si>
  <si>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</si>
  <si>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</si>
  <si>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</si>
  <si>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</si>
  <si>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</si>
  <si>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</si>
  <si>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</si>
  <si>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</si>
  <si>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</si>
  <si>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</si>
  <si>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</si>
  <si>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</si>
  <si>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</si>
  <si>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</si>
  <si>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</si>
  <si>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</si>
  <si>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</si>
  <si>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</si>
  <si>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</si>
  <si>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</si>
  <si>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</si>
  <si>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</si>
  <si>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</si>
  <si>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</si>
  <si>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</si>
  <si>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</si>
  <si>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</si>
  <si>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</si>
  <si>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</si>
  <si>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</si>
  <si>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</si>
  <si>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</si>
  <si>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</si>
  <si>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</si>
  <si>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</si>
  <si>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</si>
  <si>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</si>
  <si>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</si>
  <si>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</si>
  <si>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</si>
  <si>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</si>
  <si>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</si>
  <si>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</si>
  <si>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</si>
  <si>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</si>
  <si>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</si>
  <si>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</si>
  <si>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</si>
  <si>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</si>
  <si>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</si>
  <si>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</si>
  <si>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</si>
  <si>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</si>
  <si>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</si>
  <si>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</si>
  <si>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</si>
  <si>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</si>
  <si>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</si>
  <si>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</si>
  <si>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</si>
  <si>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</si>
  <si>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</si>
  <si>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</si>
  <si>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</si>
  <si>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</si>
  <si>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</si>
  <si>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</si>
  <si>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</si>
  <si>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</si>
  <si>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</si>
  <si>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</si>
  <si>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</si>
  <si>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</si>
  <si>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</si>
  <si>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</si>
  <si>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</si>
  <si>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</si>
  <si>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</si>
  <si>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</si>
  <si>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</si>
  <si>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</si>
  <si>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</si>
  <si>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</si>
  <si>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</si>
  <si>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</si>
  <si>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</si>
  <si>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</si>
  <si>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</si>
  <si>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</si>
  <si>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</si>
  <si>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</si>
  <si>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</si>
  <si>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</si>
  <si>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</si>
  <si>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</si>
  <si>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</si>
  <si>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</si>
  <si>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</si>
  <si>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</si>
  <si>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</si>
  <si>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</si>
  <si>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</si>
  <si>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</si>
  <si>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</si>
  <si>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</si>
  <si>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</si>
  <si>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</si>
  <si>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</si>
  <si>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</si>
  <si>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</si>
  <si>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</si>
  <si>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</si>
  <si>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</si>
  <si>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</si>
  <si>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</si>
  <si>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</si>
  <si>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</si>
  <si>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</si>
  <si>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</si>
  <si>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</si>
  <si>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</si>
  <si>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</si>
  <si>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</si>
  <si>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</si>
  <si>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</si>
  <si>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</si>
  <si>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</si>
  <si>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</si>
  <si>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</si>
  <si>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</si>
  <si>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</si>
  <si>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</si>
  <si>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</si>
  <si>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</si>
  <si>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</si>
  <si>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</si>
  <si>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</si>
  <si>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</si>
  <si>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</si>
  <si>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</si>
  <si>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</si>
  <si>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</si>
  <si>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</si>
  <si>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</si>
  <si>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</si>
  <si>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</si>
  <si>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</si>
  <si>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</si>
  <si>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</si>
  <si>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</si>
  <si>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</si>
  <si>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</si>
  <si>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</si>
  <si>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</si>
  <si>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</si>
  <si>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</si>
  <si>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</si>
  <si>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</si>
  <si>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</si>
  <si>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</si>
  <si>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</si>
  <si>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</si>
  <si>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</si>
  <si>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</si>
  <si>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</si>
  <si>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</si>
  <si>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</si>
  <si>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</si>
  <si>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</si>
  <si>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</si>
  <si>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</si>
  <si>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</si>
  <si>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</si>
  <si>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</si>
  <si>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</si>
  <si>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</si>
  <si>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</si>
  <si>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</si>
  <si>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</si>
  <si>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</si>
  <si>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</si>
  <si>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</si>
  <si>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</si>
  <si>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</si>
  <si>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</si>
  <si>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</si>
  <si>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</si>
  <si>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</si>
  <si>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</si>
  <si>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</si>
  <si>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</si>
  <si>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</si>
  <si>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</si>
  <si>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</si>
  <si>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</si>
  <si>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</si>
  <si>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</si>
  <si>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</si>
  <si>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</si>
  <si>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</si>
  <si>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</si>
  <si>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</si>
  <si>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</si>
  <si>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</si>
  <si>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</si>
  <si>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</si>
  <si>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</si>
  <si>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</si>
  <si>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</si>
  <si>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</si>
  <si>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</si>
  <si>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</si>
  <si>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</si>
  <si>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</si>
  <si>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</si>
  <si>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</si>
  <si>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</si>
  <si>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</si>
  <si>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</si>
  <si>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</si>
  <si>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</si>
  <si>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</si>
  <si>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</si>
  <si>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</si>
  <si>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</si>
  <si>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</si>
  <si>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</si>
  <si>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</si>
  <si>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</si>
  <si>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</si>
  <si>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</si>
  <si>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</si>
  <si>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</si>
  <si>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</si>
  <si>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</si>
  <si>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</si>
  <si>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</si>
  <si>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</si>
  <si>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</si>
  <si>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</si>
  <si>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</si>
  <si>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</si>
  <si>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</si>
  <si>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</si>
  <si>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</si>
  <si>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</si>
  <si>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</si>
  <si>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</si>
  <si>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</si>
  <si>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</si>
  <si>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</si>
  <si>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</si>
  <si>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</si>
  <si>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</si>
  <si>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</si>
  <si>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</si>
  <si>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</si>
  <si>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</si>
  <si>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</si>
  <si>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</si>
  <si>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</si>
  <si>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</si>
  <si>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</si>
  <si>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</si>
  <si>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</si>
  <si>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</si>
  <si>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</si>
  <si>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</si>
  <si>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</si>
  <si>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</si>
  <si>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</si>
  <si>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</si>
  <si>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</si>
  <si>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</si>
  <si>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</si>
  <si>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</si>
  <si>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</si>
  <si>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</si>
  <si>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</si>
  <si>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</si>
  <si>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</si>
  <si>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</si>
  <si>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</si>
  <si>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</si>
  <si>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</si>
  <si>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</si>
  <si>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</si>
  <si>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</si>
  <si>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</si>
  <si>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</si>
  <si>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</si>
  <si>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</si>
  <si>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</si>
  <si>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</si>
  <si>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</si>
  <si>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</si>
  <si>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</si>
  <si>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</si>
  <si>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</si>
  <si>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</si>
  <si>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</si>
  <si>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</si>
  <si>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</si>
  <si>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</si>
  <si>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</si>
  <si>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</si>
  <si>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</si>
  <si>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</si>
  <si>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</si>
  <si>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</si>
  <si>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</si>
  <si>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</si>
  <si>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</si>
  <si>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</si>
  <si>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</si>
  <si>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</si>
  <si>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</si>
  <si>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</si>
  <si>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</si>
  <si>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</si>
  <si>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</si>
  <si>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</si>
  <si>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</si>
  <si>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</si>
  <si>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</si>
  <si>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</si>
  <si>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</si>
  <si>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</si>
  <si>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</si>
  <si>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</si>
  <si>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</si>
  <si>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</si>
  <si>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</si>
  <si>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</si>
  <si>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</si>
  <si>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</si>
  <si>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</si>
  <si>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</si>
  <si>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</si>
  <si>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</si>
  <si>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</si>
  <si>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</si>
  <si>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</si>
  <si>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</si>
  <si>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</si>
  <si>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</si>
  <si>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</si>
  <si>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</si>
  <si>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</si>
  <si>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</si>
  <si>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</si>
  <si>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</si>
  <si>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</si>
  <si>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</si>
  <si>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</si>
  <si>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</si>
  <si>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</si>
  <si>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</si>
  <si>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</si>
  <si>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</si>
  <si>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</si>
  <si>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</si>
  <si>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</si>
  <si>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</si>
  <si>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</si>
  <si>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</si>
  <si>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</si>
  <si>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</si>
  <si>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</si>
  <si>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</si>
  <si>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</si>
  <si>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</si>
  <si>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</si>
  <si>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</si>
  <si>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</si>
  <si>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</si>
  <si>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</si>
  <si>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</si>
  <si>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</si>
  <si>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</si>
  <si>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</si>
  <si>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</si>
  <si>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</si>
  <si>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</si>
  <si>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</si>
  <si>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</si>
  <si>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</si>
  <si>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</si>
  <si>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</si>
  <si>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</si>
  <si>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</si>
  <si>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</si>
  <si>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</si>
  <si>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</si>
  <si>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</si>
  <si>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</si>
  <si>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</si>
  <si>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</si>
  <si>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</si>
  <si>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</si>
  <si>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</si>
  <si>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</si>
  <si>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</si>
  <si>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</si>
  <si>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</si>
  <si>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</si>
  <si>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</si>
  <si>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</si>
  <si>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</si>
  <si>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</si>
  <si>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</si>
  <si>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</si>
  <si>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</si>
  <si>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</si>
  <si>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</si>
  <si>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</si>
  <si>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</si>
  <si>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</si>
  <si>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</si>
  <si>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</si>
  <si>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</si>
  <si>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</si>
  <si>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</si>
  <si>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</si>
  <si>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</si>
  <si>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</si>
  <si>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</si>
  <si>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</si>
  <si>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</si>
  <si>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</si>
  <si>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</si>
  <si>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</si>
  <si>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</si>
  <si>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</si>
  <si>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</si>
  <si>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</si>
  <si>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</si>
  <si>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</si>
  <si>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</si>
  <si>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</si>
  <si>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</si>
  <si>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</si>
  <si>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</si>
  <si>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</si>
  <si>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</si>
  <si>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</si>
  <si>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</si>
  <si>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</si>
  <si>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</si>
  <si>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</si>
  <si>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</si>
  <si>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</si>
  <si>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</si>
  <si>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</si>
  <si>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</si>
  <si>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</si>
  <si>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</si>
  <si>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</si>
  <si>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</si>
  <si>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</si>
  <si>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</si>
  <si>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</si>
  <si>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</si>
  <si>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</si>
  <si>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</si>
  <si>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</si>
  <si>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</si>
  <si>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</si>
  <si>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</si>
  <si>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</si>
  <si>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</si>
  <si>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</si>
  <si>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</si>
  <si>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</si>
  <si>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</si>
  <si>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</si>
  <si>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</si>
  <si>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</si>
  <si>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</si>
  <si>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</si>
  <si>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</si>
  <si>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</si>
  <si>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</si>
  <si>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</si>
  <si>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</si>
  <si>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</si>
  <si>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</si>
  <si>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</si>
  <si>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</si>
  <si>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</si>
  <si>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</si>
  <si>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</si>
  <si>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</si>
  <si>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</si>
  <si>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</si>
  <si>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</si>
  <si>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</si>
  <si>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</si>
  <si>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</si>
  <si>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</si>
  <si>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</si>
  <si>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</si>
  <si>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</si>
  <si>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</si>
  <si>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</si>
  <si>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</si>
  <si>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</si>
  <si>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</si>
  <si>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</si>
  <si>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</si>
  <si>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</si>
  <si>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</si>
  <si>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</si>
  <si>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</si>
  <si>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</si>
  <si>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</si>
  <si>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</si>
  <si>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</si>
  <si>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</si>
  <si>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</si>
  <si>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</si>
  <si>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</si>
  <si>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</si>
  <si>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</si>
  <si>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</si>
  <si>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</si>
  <si>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</si>
  <si>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</si>
  <si>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</si>
  <si>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</si>
  <si>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</si>
  <si>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</si>
  <si>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</si>
  <si>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</si>
  <si>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</si>
  <si>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</si>
  <si>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</si>
  <si>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</si>
  <si>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</si>
  <si>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</si>
  <si>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</si>
  <si>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</si>
  <si>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</si>
  <si>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</si>
  <si>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</si>
  <si>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</si>
  <si>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</si>
  <si>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</si>
  <si>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</si>
  <si>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</si>
  <si>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</si>
  <si>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</si>
  <si>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</si>
  <si>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</si>
  <si>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</si>
  <si>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</si>
  <si>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</si>
  <si>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</si>
  <si>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</si>
  <si>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</si>
  <si>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</si>
  <si>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</si>
  <si>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</si>
  <si>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</si>
  <si>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</si>
  <si>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</si>
  <si>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</si>
  <si>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</si>
  <si>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</si>
  <si>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</si>
  <si>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</si>
  <si>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</si>
  <si>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</si>
  <si>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</si>
  <si>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</si>
  <si>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</si>
  <si>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</si>
  <si>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</si>
  <si>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</si>
  <si>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</si>
  <si>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</si>
  <si>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</si>
  <si>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</si>
  <si>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</si>
  <si>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</si>
  <si>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</si>
  <si>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</si>
  <si>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</si>
  <si>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</si>
  <si>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</si>
  <si>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</si>
  <si>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</si>
  <si>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</si>
  <si>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</si>
  <si>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</si>
  <si>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</si>
  <si>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</si>
  <si>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</si>
  <si>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</si>
  <si>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</si>
  <si>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</si>
  <si>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</si>
  <si>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</si>
  <si>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</si>
  <si>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</si>
  <si>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</si>
  <si>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</si>
  <si>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</si>
  <si>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</si>
  <si>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</si>
  <si>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</si>
  <si>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</si>
  <si>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</si>
  <si>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</si>
  <si>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</si>
  <si>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</si>
  <si>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</si>
  <si>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</si>
  <si>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</si>
  <si>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</si>
  <si>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</si>
  <si>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</si>
  <si>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</si>
  <si>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</si>
  <si>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</si>
  <si>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</si>
  <si>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</si>
  <si>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</si>
  <si>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</si>
  <si>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</si>
  <si>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</si>
  <si>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</si>
  <si>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</si>
  <si>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</si>
  <si>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</si>
  <si>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</si>
  <si>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</si>
  <si>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</si>
  <si>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</si>
  <si>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</si>
  <si>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</si>
  <si>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</si>
  <si>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</si>
  <si>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</si>
  <si>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</si>
  <si>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</si>
  <si>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</si>
  <si>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</si>
  <si>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</si>
  <si>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</si>
  <si>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</si>
  <si>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</si>
  <si>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</si>
  <si>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</si>
  <si>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</si>
  <si>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</si>
  <si>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</si>
  <si>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</si>
  <si>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</si>
  <si>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</si>
  <si>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</si>
  <si>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</si>
  <si>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</si>
  <si>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</si>
  <si>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</si>
  <si>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</si>
  <si>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</si>
  <si>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</si>
  <si>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</si>
  <si>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</si>
  <si>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</si>
  <si>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</si>
  <si>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</si>
  <si>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</si>
  <si>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</si>
  <si>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</si>
  <si>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</si>
  <si>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</si>
  <si>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</si>
  <si>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</si>
  <si>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</si>
  <si>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</si>
  <si>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</si>
  <si>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</si>
  <si>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</si>
  <si>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</si>
  <si>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</si>
  <si>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</si>
  <si>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</si>
  <si>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</si>
  <si>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</si>
  <si>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</si>
  <si>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</si>
  <si>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</si>
  <si>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</si>
  <si>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</si>
  <si>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</si>
  <si>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</si>
  <si>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</si>
  <si>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</si>
  <si>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</si>
  <si>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</si>
  <si>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</si>
  <si>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</si>
  <si>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</si>
  <si>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</si>
  <si>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</si>
  <si>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</si>
  <si>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</si>
  <si>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</si>
  <si>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</si>
  <si>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</si>
  <si>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</si>
  <si>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</si>
  <si>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</si>
  <si>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</si>
  <si>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</si>
  <si>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</si>
  <si>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</si>
  <si>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</si>
  <si>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</si>
  <si>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</si>
  <si>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</si>
  <si>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</si>
  <si>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</si>
  <si>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</si>
  <si>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</si>
  <si>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</si>
  <si>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</si>
  <si>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</si>
  <si>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</si>
  <si>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</si>
  <si>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</si>
  <si>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</si>
  <si>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</si>
  <si>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</si>
  <si>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</si>
  <si>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</si>
  <si>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</si>
  <si>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</si>
  <si>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</si>
  <si>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</si>
  <si>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</si>
  <si>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</si>
  <si>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</si>
  <si>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</si>
  <si>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</si>
  <si>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</si>
  <si>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</si>
  <si>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</si>
  <si>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</si>
  <si>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</si>
  <si>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</si>
  <si>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</si>
  <si>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</si>
  <si>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</si>
  <si>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</si>
  <si>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</si>
  <si>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</si>
  <si>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</si>
  <si>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</si>
  <si>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</si>
  <si>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</si>
  <si>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</si>
  <si>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</si>
  <si>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</si>
  <si>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</si>
  <si>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</si>
  <si>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</si>
  <si>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</si>
  <si>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</si>
  <si>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</si>
  <si>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</si>
  <si>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</si>
  <si>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</si>
  <si>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</si>
  <si>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</si>
  <si>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</si>
  <si>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</si>
  <si>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</si>
  <si>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</si>
  <si>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</si>
  <si>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</si>
  <si>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</si>
  <si>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</si>
  <si>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</si>
  <si>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</si>
  <si>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</si>
  <si>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</si>
  <si>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</si>
  <si>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</si>
  <si>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</si>
  <si>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</si>
  <si>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</si>
  <si>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</si>
  <si>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</si>
  <si>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</si>
  <si>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</si>
  <si>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</si>
  <si>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</si>
  <si>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</si>
  <si>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</si>
  <si>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</si>
  <si>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</si>
  <si>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</si>
  <si>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</si>
  <si>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</si>
  <si>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</si>
  <si>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</si>
  <si>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</si>
  <si>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</si>
  <si>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</si>
  <si>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</si>
  <si>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</si>
  <si>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</si>
  <si>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</si>
  <si>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</si>
  <si>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</si>
  <si>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</si>
  <si>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</si>
  <si>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</si>
  <si>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</si>
  <si>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</si>
  <si>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</si>
  <si>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</si>
  <si>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</si>
  <si>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</si>
  <si>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</si>
  <si>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</si>
  <si>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</si>
  <si>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</si>
  <si>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</si>
  <si>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</si>
  <si>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</si>
  <si>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</si>
  <si>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</si>
  <si>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</si>
  <si>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</si>
  <si>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</si>
  <si>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</si>
  <si>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</si>
  <si>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</si>
  <si>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</si>
  <si>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</si>
  <si>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</si>
  <si>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</si>
  <si>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</si>
  <si>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</si>
  <si>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</si>
  <si>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</si>
  <si>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</si>
  <si>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</si>
  <si>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</si>
  <si>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</si>
  <si>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</si>
  <si>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</si>
  <si>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</si>
  <si>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</si>
  <si>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</si>
  <si>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</si>
  <si>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</si>
  <si>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</si>
  <si>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</si>
  <si>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</si>
  <si>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</si>
  <si>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</si>
  <si>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</si>
  <si>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</si>
  <si>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</si>
  <si>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</si>
  <si>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</si>
  <si>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</si>
  <si>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</si>
  <si>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</si>
  <si>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</si>
  <si>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</si>
  <si>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</si>
  <si>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</si>
  <si>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</si>
  <si>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</si>
  <si>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</si>
  <si>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</si>
  <si>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</si>
  <si>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</si>
  <si>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</si>
  <si>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</si>
  <si>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</si>
  <si>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</si>
  <si>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</si>
  <si>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</si>
  <si>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</si>
  <si>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</si>
  <si>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</si>
  <si>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</si>
  <si>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</si>
  <si>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</si>
  <si>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</si>
  <si>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</si>
  <si>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</si>
  <si>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</si>
  <si>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</si>
  <si>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</si>
  <si>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</si>
  <si>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</si>
  <si>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</si>
  <si>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</si>
  <si>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</si>
  <si>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</si>
  <si>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</si>
  <si>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</si>
  <si>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</si>
  <si>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</si>
  <si>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</si>
  <si>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</si>
  <si>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</si>
  <si>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</si>
  <si>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</si>
  <si>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</si>
  <si>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</si>
  <si>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</si>
  <si>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</si>
  <si>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</si>
  <si>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</si>
  <si>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</si>
  <si>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</si>
  <si>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</si>
  <si>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</si>
  <si>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</si>
  <si>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</si>
  <si>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</si>
  <si>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</si>
  <si>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</si>
  <si>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</si>
  <si>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</si>
  <si>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</si>
  <si>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</si>
  <si>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</si>
  <si>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</si>
  <si>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</si>
  <si>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</si>
  <si>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</si>
  <si>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</si>
  <si>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</si>
  <si>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</si>
  <si>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</si>
  <si>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</si>
  <si>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</si>
  <si>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</si>
  <si>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</si>
  <si>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</si>
  <si>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</si>
  <si>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</si>
  <si>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</si>
  <si>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</si>
  <si>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</si>
  <si>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</si>
  <si>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</si>
  <si>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</si>
  <si>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</si>
  <si>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</si>
  <si>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</si>
  <si>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</si>
  <si>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</si>
  <si>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</si>
  <si>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</si>
  <si>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</si>
  <si>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</si>
  <si>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</si>
  <si>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</si>
  <si>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</si>
  <si>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</si>
  <si>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</si>
  <si>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</si>
  <si>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</si>
  <si>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</si>
  <si>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</si>
  <si>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</si>
  <si>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</si>
  <si>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</si>
  <si>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</si>
  <si>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</si>
  <si>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</si>
  <si>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</si>
  <si>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</si>
  <si>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</si>
  <si>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</si>
  <si>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</si>
  <si>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</si>
  <si>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</si>
  <si>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</si>
  <si>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</si>
  <si>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</si>
  <si>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</si>
  <si>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</si>
  <si>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</si>
  <si>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</si>
  <si>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</si>
  <si>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</si>
  <si>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</si>
  <si>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</si>
  <si>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</si>
  <si>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</si>
  <si>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</si>
  <si>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</si>
  <si>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</si>
  <si>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</si>
  <si>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</si>
  <si>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</si>
  <si>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</si>
  <si>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</si>
  <si>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</si>
  <si>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</si>
  <si>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</si>
  <si>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</si>
  <si>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</si>
  <si>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</si>
  <si>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</si>
  <si>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</si>
  <si>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</si>
  <si>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</si>
  <si>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</si>
  <si>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</si>
  <si>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</si>
  <si>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</si>
  <si>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</si>
  <si>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</si>
  <si>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</si>
  <si>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</si>
  <si>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</si>
  <si>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</si>
  <si>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</si>
  <si>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</si>
  <si>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</si>
  <si>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</si>
  <si>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</si>
  <si>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</si>
  <si>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</si>
  <si>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</si>
  <si>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</si>
  <si>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</si>
  <si>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</si>
  <si>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</si>
  <si>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</si>
  <si>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</si>
  <si>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</si>
  <si>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</si>
  <si>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</si>
  <si>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</si>
  <si>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</si>
  <si>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</si>
  <si>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</si>
  <si>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</si>
  <si>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</si>
  <si>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</si>
  <si>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</si>
  <si>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</si>
  <si>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</si>
  <si>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</si>
  <si>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</si>
  <si>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</si>
  <si>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</si>
  <si>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</si>
  <si>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</si>
  <si>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</si>
  <si>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</si>
  <si>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</si>
  <si>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</si>
  <si>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</si>
  <si>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</si>
  <si>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</si>
  <si>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</si>
  <si>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</si>
  <si>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</si>
  <si>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</si>
  <si>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</si>
  <si>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</si>
  <si>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</si>
  <si>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</si>
  <si>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</si>
  <si>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</si>
  <si>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</si>
  <si>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</si>
  <si>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</si>
  <si>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</si>
  <si>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</si>
  <si>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</si>
  <si>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</si>
  <si>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</si>
  <si>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</si>
  <si>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</si>
  <si>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</si>
  <si>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</si>
  <si>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</si>
  <si>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</si>
  <si>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</si>
  <si>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</si>
  <si>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</si>
  <si>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</si>
  <si>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</si>
  <si>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</si>
  <si>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</si>
  <si>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</si>
  <si>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</si>
  <si>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</si>
  <si>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</si>
  <si>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</si>
  <si>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</si>
  <si>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</si>
  <si>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</si>
  <si>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</si>
  <si>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</si>
  <si>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</si>
  <si>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</si>
  <si>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</si>
  <si>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</si>
  <si>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</si>
  <si>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</si>
  <si>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</si>
  <si>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</si>
  <si>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</si>
  <si>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</si>
  <si>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</si>
  <si>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</si>
  <si>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</si>
  <si>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</si>
  <si>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</si>
  <si>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</si>
  <si>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</si>
  <si>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</si>
  <si>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</si>
  <si>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</si>
  <si>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</si>
  <si>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</si>
  <si>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</si>
  <si>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</si>
  <si>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</si>
  <si>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</si>
  <si>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</si>
  <si>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</si>
  <si>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</si>
  <si>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</si>
  <si>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</si>
  <si>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</si>
  <si>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</si>
  <si>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</si>
  <si>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</si>
  <si>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</si>
  <si>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</si>
  <si>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</si>
  <si>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</si>
  <si>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</si>
  <si>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</si>
  <si>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</si>
  <si>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</si>
  <si>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</si>
  <si>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</si>
  <si>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</si>
  <si>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</si>
  <si>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</si>
  <si>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</si>
  <si>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</si>
  <si>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</si>
  <si>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</si>
  <si>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</si>
  <si>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</si>
  <si>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</si>
  <si>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</si>
  <si>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</si>
  <si>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</si>
  <si>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</si>
  <si>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</si>
  <si>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</si>
  <si>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</si>
  <si>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</si>
  <si>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</si>
  <si>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</si>
  <si>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</si>
  <si>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</si>
  <si>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</si>
  <si>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</si>
  <si>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</si>
  <si>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</si>
  <si>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</si>
  <si>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</si>
  <si>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</si>
  <si>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</si>
  <si>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</si>
  <si>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</si>
  <si>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</si>
  <si>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</si>
  <si>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</si>
  <si>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</si>
  <si>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</si>
  <si>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</si>
  <si>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</si>
  <si>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</si>
  <si>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</si>
  <si>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</si>
  <si>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</si>
  <si>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</si>
  <si>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</si>
  <si>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</si>
  <si>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</si>
  <si>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</si>
  <si>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</si>
  <si>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</si>
  <si>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</si>
  <si>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</si>
  <si>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</si>
  <si>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</si>
  <si>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</si>
  <si>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</si>
  <si>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</si>
  <si>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</si>
  <si>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</si>
  <si>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</si>
  <si>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</si>
  <si>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</si>
  <si>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</si>
  <si>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</si>
  <si>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</si>
  <si>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</si>
  <si>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</si>
  <si>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</si>
  <si>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</si>
  <si>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</si>
  <si>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</si>
  <si>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</si>
  <si>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</si>
  <si>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</si>
  <si>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</si>
  <si>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</si>
  <si>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</si>
  <si>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</si>
  <si>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</si>
  <si>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</si>
  <si>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</si>
  <si>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</si>
  <si>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</si>
  <si>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</si>
  <si>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</si>
  <si>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</si>
  <si>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</si>
  <si>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</si>
  <si>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</si>
  <si>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</si>
  <si>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</si>
  <si>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</si>
  <si>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</si>
  <si>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</si>
  <si>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</si>
  <si>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</si>
  <si>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</si>
  <si>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</si>
  <si>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</si>
  <si>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</si>
  <si>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</si>
  <si>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</si>
  <si>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</si>
  <si>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</si>
  <si>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</si>
  <si>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</si>
  <si>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</si>
  <si>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</si>
  <si>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</si>
  <si>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</si>
  <si>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</si>
  <si>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</si>
  <si>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</si>
  <si>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</si>
  <si>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</si>
  <si>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</si>
  <si>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</si>
  <si>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</si>
  <si>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</si>
  <si>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</si>
  <si>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</si>
  <si>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</si>
  <si>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</si>
  <si>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</si>
  <si>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</si>
  <si>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</si>
  <si>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</si>
  <si>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</si>
  <si>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</si>
  <si>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</si>
  <si>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</si>
  <si>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</si>
  <si>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</si>
  <si>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</si>
  <si>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</si>
  <si>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</si>
  <si>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</si>
  <si>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</si>
  <si>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</si>
  <si>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</si>
  <si>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</si>
  <si>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</si>
  <si>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</si>
  <si>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</si>
  <si>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</si>
  <si>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</si>
  <si>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</si>
  <si>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</si>
  <si>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</si>
  <si>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</si>
  <si>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</si>
  <si>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</si>
  <si>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</si>
  <si>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</si>
  <si>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</si>
  <si>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</si>
  <si>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</si>
  <si>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</si>
  <si>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</si>
  <si>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</si>
  <si>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</si>
  <si>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</si>
  <si>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</si>
  <si>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</si>
  <si>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</si>
  <si>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</si>
  <si>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</si>
  <si>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</si>
  <si>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</si>
  <si>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</si>
  <si>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</si>
  <si>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</si>
  <si>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</si>
  <si>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</si>
  <si>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</si>
  <si>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</si>
  <si>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</si>
  <si>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</si>
  <si>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</si>
  <si>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</si>
  <si>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</si>
  <si>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</si>
  <si>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</si>
  <si>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</si>
  <si>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</si>
  <si>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</si>
  <si>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</si>
  <si>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</si>
  <si>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</si>
  <si>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</si>
  <si>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</si>
  <si>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</si>
  <si>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</si>
  <si>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</si>
  <si>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</si>
  <si>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</si>
  <si>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</si>
  <si>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</si>
  <si>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</si>
  <si>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</si>
  <si>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</si>
  <si>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</si>
  <si>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</si>
  <si>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</si>
  <si>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</si>
  <si>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</si>
  <si>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</si>
  <si>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</si>
  <si>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</si>
  <si>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</si>
  <si>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</si>
  <si>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</si>
  <si>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</si>
  <si>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</si>
  <si>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</si>
  <si>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</si>
  <si>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</si>
  <si>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</si>
  <si>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</si>
  <si>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</si>
  <si>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</si>
  <si>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</si>
  <si>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</si>
  <si>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</si>
  <si>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</si>
  <si>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</si>
  <si>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</si>
  <si>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</si>
  <si>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</si>
  <si>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</si>
  <si>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</si>
  <si>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</si>
  <si>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</si>
  <si>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</si>
  <si>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</si>
  <si>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</si>
  <si>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</si>
  <si>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</si>
  <si>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</si>
  <si>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</si>
  <si>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</si>
  <si>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</si>
  <si>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</si>
  <si>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</si>
  <si>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</si>
  <si>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</si>
  <si>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</si>
  <si>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</si>
  <si>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</si>
  <si>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</si>
  <si>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</si>
  <si>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</si>
  <si>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</si>
  <si>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</si>
  <si>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</si>
  <si>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</si>
  <si>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</si>
  <si>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</si>
  <si>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</si>
  <si>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</si>
  <si>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</si>
  <si>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</si>
  <si>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</si>
  <si>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</si>
  <si>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</si>
  <si>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</si>
  <si>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</si>
  <si>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</si>
  <si>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</si>
  <si>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</si>
  <si>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</si>
  <si>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</si>
  <si>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</si>
  <si>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</si>
  <si>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</si>
  <si>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</si>
  <si>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</si>
  <si>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</si>
  <si>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</si>
  <si>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</si>
  <si>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</si>
  <si>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</si>
  <si>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</si>
  <si>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</si>
  <si>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</si>
  <si>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</si>
  <si>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</si>
  <si>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</si>
  <si>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</si>
  <si>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</si>
  <si>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</si>
  <si>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</si>
  <si>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</si>
  <si>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</si>
  <si>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</si>
  <si>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</si>
  <si>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</si>
  <si>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</si>
  <si>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</si>
  <si>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</si>
  <si>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</si>
  <si>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</si>
  <si>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</si>
  <si>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</si>
  <si>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</si>
  <si>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</si>
  <si>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</si>
  <si>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</si>
  <si>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</si>
  <si>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</si>
  <si>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</si>
  <si>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</si>
  <si>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</si>
  <si>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</si>
  <si>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</si>
  <si>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</si>
  <si>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</si>
  <si>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</si>
  <si>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</si>
  <si>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</si>
  <si>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</si>
  <si>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</si>
  <si>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</si>
  <si>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</si>
  <si>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</si>
  <si>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</si>
  <si>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</si>
  <si>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</si>
  <si>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</si>
  <si>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</si>
  <si>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</si>
  <si>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</si>
  <si>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</si>
  <si>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</si>
  <si>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</si>
  <si>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</si>
  <si>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</si>
  <si>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</si>
  <si>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</si>
  <si>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</si>
  <si>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</si>
  <si>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</si>
  <si>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</si>
  <si>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</si>
  <si>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</si>
  <si>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</si>
  <si>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</si>
  <si>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</si>
  <si>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</si>
  <si>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</si>
  <si>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</si>
  <si>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</si>
  <si>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</si>
  <si>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</si>
  <si>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</si>
  <si>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</si>
  <si>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</si>
  <si>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</si>
  <si>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</si>
  <si>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</si>
  <si>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</si>
  <si>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</si>
  <si>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</si>
  <si>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</si>
  <si>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</si>
  <si>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</si>
  <si>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</si>
  <si>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</si>
  <si>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</si>
  <si>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</si>
  <si>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</si>
  <si>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</si>
  <si>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</si>
  <si>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</si>
  <si>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</si>
  <si>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</si>
  <si>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</si>
  <si>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</si>
  <si>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</si>
  <si>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</si>
  <si>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</si>
  <si>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</si>
  <si>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</si>
  <si>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</si>
  <si>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</si>
  <si>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</si>
  <si>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</si>
  <si>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</si>
  <si>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</si>
  <si>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</si>
  <si>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</si>
  <si>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</si>
  <si>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</si>
  <si>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</si>
  <si>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</si>
  <si>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</si>
  <si>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</si>
  <si>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</si>
  <si>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</si>
  <si>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</si>
  <si>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</si>
  <si>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</si>
  <si>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</si>
  <si>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</si>
  <si>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</si>
  <si>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</si>
  <si>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</si>
  <si>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</si>
  <si>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</si>
  <si>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</si>
  <si>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</si>
  <si>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</si>
  <si>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</si>
  <si>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</si>
  <si>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</si>
  <si>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</si>
  <si>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</si>
  <si>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</si>
  <si>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</si>
  <si>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</si>
  <si>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</si>
  <si>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</si>
  <si>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</si>
  <si>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</si>
  <si>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</si>
  <si>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</si>
  <si>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</si>
  <si>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</si>
  <si>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</si>
  <si>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</si>
  <si>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</si>
  <si>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</si>
  <si>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</si>
  <si>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</si>
  <si>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</si>
  <si>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</si>
  <si>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</si>
  <si>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</si>
  <si>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</si>
  <si>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</si>
  <si>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</si>
  <si>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</si>
  <si>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</si>
  <si>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</si>
  <si>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</si>
  <si>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</si>
  <si>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</si>
  <si>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</si>
  <si>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</si>
  <si>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</si>
  <si>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</si>
  <si>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</si>
  <si>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</si>
  <si>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</si>
  <si>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</si>
  <si>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</si>
  <si>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</si>
  <si>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</si>
  <si>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</si>
  <si>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</si>
  <si>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</si>
  <si>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</si>
  <si>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</si>
  <si>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</si>
  <si>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</si>
  <si>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</si>
  <si>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</si>
  <si>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</si>
  <si>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</si>
  <si>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</si>
  <si>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</si>
  <si>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</si>
  <si>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</si>
  <si>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</si>
  <si>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</si>
  <si>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</si>
  <si>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</si>
  <si>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</si>
  <si>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</si>
  <si>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</si>
  <si>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</si>
  <si>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</si>
  <si>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</si>
  <si>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</si>
  <si>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</si>
  <si>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</si>
  <si>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</si>
  <si>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</si>
  <si>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</si>
  <si>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</si>
  <si>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</si>
  <si>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</si>
  <si>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</si>
  <si>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</si>
  <si>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</si>
  <si>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</si>
  <si>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</si>
  <si>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</si>
  <si>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</si>
  <si>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</si>
  <si>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</si>
  <si>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</si>
  <si>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</si>
  <si>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</si>
  <si>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</si>
  <si>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</si>
  <si>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</si>
  <si>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</si>
  <si>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</si>
  <si>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</si>
  <si>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</si>
  <si>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</si>
  <si>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</si>
  <si>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</si>
  <si>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</si>
  <si>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</si>
  <si>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</si>
  <si>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</si>
  <si>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</si>
  <si>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</si>
  <si>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</si>
  <si>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</si>
  <si>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</si>
  <si>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</si>
  <si>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</si>
  <si>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</si>
  <si>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</si>
  <si>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</si>
  <si>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</si>
  <si>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</si>
  <si>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</si>
  <si>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</si>
  <si>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</si>
  <si>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</si>
  <si>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</si>
  <si>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</si>
  <si>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</si>
  <si>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</si>
  <si>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</si>
  <si>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</si>
  <si>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</si>
  <si>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</si>
  <si>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</si>
  <si>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</si>
  <si>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</si>
  <si>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</si>
  <si>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</si>
  <si>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</si>
  <si>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</si>
  <si>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</si>
  <si>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</si>
  <si>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</si>
  <si>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</si>
  <si>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</si>
  <si>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</si>
  <si>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</si>
  <si>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</si>
  <si>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</si>
  <si>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</si>
  <si>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</si>
  <si>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</si>
  <si>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</si>
  <si>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</si>
  <si>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</si>
  <si>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</si>
  <si>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</si>
  <si>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</si>
  <si>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</si>
  <si>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</si>
  <si>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</si>
  <si>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</si>
  <si>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</si>
  <si>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</si>
  <si>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</si>
  <si>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</si>
  <si>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</si>
  <si>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</si>
  <si>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</si>
  <si>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</si>
  <si>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</si>
  <si>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</si>
  <si>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</si>
  <si>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</si>
  <si>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</si>
  <si>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</si>
  <si>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</si>
  <si>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</si>
  <si>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</si>
  <si>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</si>
  <si>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</si>
  <si>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</si>
  <si>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</si>
  <si>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</si>
  <si>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</si>
  <si>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</si>
  <si>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</si>
  <si>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</si>
  <si>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</si>
  <si>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</si>
  <si>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</si>
  <si>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</si>
  <si>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</si>
  <si>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</si>
  <si>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</si>
  <si>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</si>
  <si>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</si>
  <si>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</si>
  <si>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</si>
  <si>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</si>
  <si>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</si>
  <si>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</si>
  <si>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</si>
  <si>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</si>
  <si>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</si>
  <si>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</si>
  <si>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</si>
  <si>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</si>
  <si>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</si>
  <si>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</si>
  <si>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</si>
  <si>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</si>
  <si>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</si>
  <si>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</si>
  <si>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</si>
  <si>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</si>
  <si>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</si>
  <si>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</si>
  <si>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</si>
  <si>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</si>
  <si>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</si>
  <si>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</si>
  <si>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</si>
  <si>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</si>
  <si>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</si>
  <si>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</si>
  <si>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</si>
  <si>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</si>
  <si>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</si>
  <si>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</si>
  <si>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</si>
  <si>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</si>
  <si>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</si>
  <si>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</si>
  <si>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</si>
  <si>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</si>
  <si>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</si>
  <si>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</si>
  <si>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</si>
  <si>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</si>
  <si>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</si>
  <si>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</si>
  <si>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</si>
  <si>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</si>
  <si>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</si>
  <si>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</si>
  <si>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</si>
  <si>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</si>
  <si>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</si>
  <si>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</si>
  <si>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</si>
  <si>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</si>
  <si>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</si>
  <si>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</si>
  <si>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</si>
  <si>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</si>
  <si>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</si>
  <si>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</si>
  <si>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</si>
  <si>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</si>
  <si>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</si>
  <si>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</si>
  <si>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</si>
  <si>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</si>
  <si>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</si>
  <si>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</si>
  <si>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</si>
  <si>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</si>
  <si>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</si>
  <si>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</si>
  <si>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</si>
  <si>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</si>
  <si>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</si>
  <si>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</si>
  <si>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</si>
  <si>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</si>
  <si>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</si>
  <si>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</si>
  <si>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</si>
  <si>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</si>
  <si>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</si>
  <si>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</si>
  <si>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</si>
  <si>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</si>
  <si>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</si>
  <si>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</si>
  <si>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</si>
  <si>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</si>
  <si>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</si>
  <si>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</si>
  <si>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</si>
  <si>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</si>
  <si>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</si>
  <si>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</si>
  <si>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</si>
  <si>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</si>
  <si>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</si>
  <si>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</si>
  <si>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</si>
  <si>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</si>
  <si>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</si>
  <si>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</si>
  <si>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</si>
  <si>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</si>
  <si>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</si>
  <si>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</si>
  <si>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</si>
  <si>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</si>
  <si>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</si>
  <si>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</si>
  <si>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</si>
  <si>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</si>
  <si>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</si>
  <si>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</si>
  <si>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</si>
  <si>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</si>
  <si>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</si>
  <si>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</si>
  <si>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</si>
  <si>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</si>
  <si>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</si>
  <si>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</si>
  <si>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</si>
  <si>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</si>
  <si>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</si>
  <si>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</si>
  <si>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</si>
  <si>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</si>
  <si>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</si>
  <si>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</si>
  <si>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</si>
  <si>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</si>
  <si>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</si>
  <si>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</si>
  <si>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</si>
  <si>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</si>
  <si>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</si>
  <si>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</si>
  <si>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</si>
  <si>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</si>
  <si>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</si>
  <si>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</si>
  <si>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</si>
  <si>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</si>
  <si>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</si>
  <si>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</si>
  <si>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</si>
  <si>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</si>
  <si>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</si>
  <si>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</si>
  <si>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</si>
  <si>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</si>
  <si>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</si>
  <si>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</si>
  <si>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</si>
  <si>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</si>
  <si>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</si>
  <si>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</si>
  <si>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</si>
  <si>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</si>
  <si>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</si>
  <si>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</si>
  <si>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</si>
  <si>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</si>
  <si>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</si>
  <si>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</si>
  <si>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</si>
  <si>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</si>
  <si>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</si>
  <si>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</si>
  <si>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</si>
  <si>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</si>
  <si>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</si>
  <si>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</si>
  <si>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</si>
  <si>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</si>
  <si>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</si>
  <si>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</si>
  <si>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</si>
  <si>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</si>
  <si>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</si>
  <si>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</si>
  <si>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</si>
  <si>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</si>
  <si>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</si>
  <si>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</si>
  <si>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</si>
  <si>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</si>
  <si>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</si>
  <si>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</si>
  <si>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</si>
  <si>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</si>
  <si>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</si>
  <si>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</si>
  <si>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</si>
  <si>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</si>
  <si>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</si>
  <si>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</si>
  <si>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</si>
  <si>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</si>
  <si>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</si>
  <si>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</si>
  <si>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</si>
  <si>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</si>
  <si>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</si>
  <si>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</si>
  <si>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</si>
  <si>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</si>
  <si>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</si>
  <si>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</si>
  <si>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</si>
  <si>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</si>
  <si>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</si>
  <si>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</si>
  <si>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</si>
  <si>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</si>
  <si>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</si>
  <si>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</si>
  <si>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</si>
  <si>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</si>
  <si>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</si>
  <si>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</si>
  <si>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</si>
  <si>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</si>
  <si>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</si>
  <si>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</si>
  <si>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</si>
  <si>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</si>
  <si>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</si>
  <si>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</si>
  <si>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</si>
  <si>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</si>
  <si>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</si>
  <si>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</si>
  <si>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</si>
  <si>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</si>
  <si>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</si>
  <si>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</si>
  <si>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</si>
  <si>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</si>
  <si>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</si>
  <si>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</si>
  <si>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</si>
  <si>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</si>
  <si>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</si>
  <si>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</si>
  <si>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</si>
  <si>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</si>
  <si>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</si>
  <si>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</si>
  <si>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</si>
  <si>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</si>
  <si>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</si>
  <si>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</si>
  <si>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</si>
  <si>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</si>
  <si>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</si>
  <si>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</si>
  <si>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</si>
  <si>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</si>
  <si>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</si>
  <si>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</si>
  <si>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</si>
  <si>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</si>
  <si>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</si>
  <si>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</si>
  <si>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</si>
  <si>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</si>
  <si>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</si>
  <si>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</si>
  <si>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</si>
  <si>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</si>
  <si>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</si>
  <si>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</si>
  <si>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</si>
  <si>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</si>
  <si>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</si>
  <si>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</si>
  <si>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</si>
  <si>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</si>
  <si>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</si>
  <si>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</si>
  <si>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</si>
  <si>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</si>
  <si>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</si>
  <si>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</si>
  <si>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</si>
  <si>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</si>
  <si>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</si>
  <si>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</si>
  <si>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</si>
  <si>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</si>
  <si>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</si>
  <si>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</si>
  <si>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</si>
  <si>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</si>
  <si>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</si>
  <si>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</si>
  <si>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</si>
  <si>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</si>
  <si>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</si>
  <si>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</si>
  <si>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</si>
  <si>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</si>
  <si>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</si>
  <si>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</si>
  <si>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</si>
  <si>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</si>
  <si>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</si>
  <si>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</si>
  <si>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</si>
  <si>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</si>
  <si>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</si>
  <si>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</si>
  <si>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</si>
  <si>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</si>
  <si>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</si>
  <si>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</si>
  <si>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</si>
  <si>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</si>
  <si>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</si>
  <si>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</si>
  <si>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</si>
  <si>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</si>
  <si>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</si>
  <si>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</si>
  <si>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</si>
  <si>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</si>
  <si>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</si>
  <si>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</si>
  <si>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</si>
  <si>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</si>
  <si>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</si>
  <si>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</si>
  <si>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</si>
  <si>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</si>
  <si>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</si>
  <si>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</si>
  <si>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</si>
  <si>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</si>
  <si>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</si>
  <si>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</si>
  <si>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</si>
  <si>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</si>
  <si>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</si>
  <si>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</si>
  <si>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</si>
  <si>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</si>
  <si>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</si>
  <si>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</si>
  <si>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</si>
  <si>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</si>
  <si>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</si>
  <si>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</si>
  <si>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</si>
  <si>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</si>
  <si>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</si>
  <si>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</si>
  <si>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</si>
  <si>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</si>
  <si>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</si>
  <si>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</si>
  <si>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</si>
  <si>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</si>
  <si>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</si>
  <si>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</si>
  <si>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</si>
  <si>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</si>
  <si>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</si>
  <si>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</si>
  <si>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</si>
  <si>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</si>
  <si>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</si>
  <si>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</si>
  <si>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</si>
  <si>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</si>
  <si>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</si>
  <si>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</si>
  <si>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</si>
  <si>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</si>
  <si>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</si>
  <si>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</si>
  <si>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</si>
  <si>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</si>
  <si>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</si>
  <si>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</si>
  <si>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</si>
  <si>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</si>
  <si>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</si>
  <si>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</si>
  <si>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</si>
  <si>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</si>
  <si>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</si>
  <si>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</si>
  <si>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</si>
  <si>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</si>
  <si>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</si>
  <si>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</si>
  <si>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</si>
  <si>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</si>
  <si>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</si>
  <si>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</si>
  <si>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</si>
  <si>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</si>
  <si>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</si>
  <si>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</si>
  <si>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</si>
  <si>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</si>
  <si>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</si>
  <si>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</si>
  <si>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</si>
  <si>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</si>
  <si>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</si>
  <si>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</si>
  <si>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</si>
  <si>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</si>
  <si>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</si>
  <si>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</si>
  <si>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</si>
  <si>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</si>
  <si>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</si>
  <si>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</si>
  <si>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</si>
  <si>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</si>
  <si>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</si>
  <si>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</si>
  <si>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</si>
  <si>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</si>
  <si>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</si>
  <si>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</si>
  <si>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</si>
  <si>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</si>
  <si>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</si>
  <si>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</si>
  <si>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</si>
  <si>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</si>
  <si>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</si>
  <si>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</si>
  <si>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</si>
  <si>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</si>
  <si>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</si>
  <si>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</si>
  <si>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</si>
  <si>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</si>
  <si>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</si>
  <si>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</si>
  <si>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</si>
  <si>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</si>
  <si>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</si>
  <si>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</si>
  <si>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</si>
  <si>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</si>
  <si>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</si>
  <si>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</si>
  <si>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</si>
  <si>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</si>
  <si>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</si>
  <si>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</si>
  <si>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</si>
  <si>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</si>
  <si>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</si>
  <si>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</si>
  <si>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</si>
  <si>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</si>
  <si>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</si>
  <si>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</si>
  <si>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</si>
  <si>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</si>
  <si>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</si>
  <si>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</si>
  <si>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</si>
  <si>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</si>
  <si>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</si>
  <si>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</si>
  <si>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</si>
  <si>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</si>
  <si>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</si>
  <si>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</si>
  <si>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</si>
  <si>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</si>
  <si>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</si>
  <si>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</si>
  <si>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</si>
  <si>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</si>
  <si>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</si>
  <si>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</si>
  <si>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</si>
  <si>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</si>
  <si>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</si>
  <si>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</si>
  <si>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</si>
  <si>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</si>
  <si>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</si>
  <si>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</si>
  <si>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</si>
  <si>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</si>
  <si>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</si>
  <si>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</si>
  <si>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</si>
  <si>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</si>
  <si>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</si>
  <si>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</si>
  <si>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</si>
  <si>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</si>
  <si>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</si>
  <si>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</si>
  <si>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</si>
  <si>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</si>
  <si>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</si>
  <si>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</si>
  <si>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</si>
  <si>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</si>
  <si>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</si>
  <si>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</si>
  <si>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</si>
  <si>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</si>
  <si>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</si>
  <si>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</si>
  <si>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</si>
  <si>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</si>
  <si>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</si>
  <si>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</si>
  <si>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</si>
  <si>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</si>
  <si>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</si>
  <si>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</si>
  <si>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</si>
  <si>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</si>
  <si>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</si>
  <si>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</si>
  <si>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</si>
  <si>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</si>
  <si>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</si>
  <si>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</si>
  <si>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</si>
  <si>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</si>
  <si>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</si>
  <si>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</si>
  <si>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</si>
  <si>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</si>
  <si>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</si>
  <si>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</si>
  <si>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</si>
  <si>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</si>
  <si>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</si>
  <si>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</si>
  <si>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</si>
  <si>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</si>
  <si>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</si>
  <si>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</si>
  <si>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</si>
  <si>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</si>
  <si>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</si>
  <si>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</si>
  <si>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</si>
  <si>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</si>
  <si>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</si>
  <si>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</si>
  <si>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</si>
  <si>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</si>
  <si>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</si>
  <si>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</si>
  <si>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</si>
  <si>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</si>
  <si>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</si>
  <si>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</si>
  <si>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</si>
  <si>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</si>
  <si>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</si>
  <si>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</si>
  <si>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</si>
  <si>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</si>
  <si>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</si>
  <si>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</si>
  <si>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</si>
  <si>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</si>
  <si>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</si>
  <si>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</si>
  <si>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</si>
  <si>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</si>
  <si>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</si>
  <si>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</si>
  <si>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</si>
  <si>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</si>
  <si>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</si>
  <si>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</si>
  <si>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</si>
  <si>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</si>
  <si>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</si>
  <si>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</si>
  <si>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</si>
  <si>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</si>
  <si>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</si>
  <si>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</si>
  <si>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</si>
  <si>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</si>
  <si>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</si>
  <si>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</si>
  <si>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</si>
  <si>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</si>
  <si>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</si>
  <si>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</si>
  <si>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</si>
  <si>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</si>
  <si>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</si>
  <si>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</si>
  <si>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</si>
  <si>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</si>
  <si>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</si>
  <si>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</si>
  <si>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</si>
  <si>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</si>
  <si>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</si>
  <si>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</si>
  <si>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</si>
  <si>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</si>
  <si>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</si>
  <si>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</si>
  <si>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</si>
  <si>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</si>
  <si>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</si>
  <si>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</si>
  <si>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</si>
  <si>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</si>
  <si>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</si>
  <si>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</si>
  <si>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</si>
  <si>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</si>
  <si>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</si>
  <si>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</si>
  <si>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</si>
  <si>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</si>
  <si>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</si>
  <si>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</si>
  <si>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</si>
  <si>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</si>
  <si>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</si>
  <si>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</si>
  <si>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</si>
  <si>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</si>
  <si>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</si>
  <si>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</si>
  <si>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</si>
  <si>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</si>
  <si>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</si>
  <si>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</si>
  <si>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</si>
  <si>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</si>
  <si>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</si>
  <si>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</si>
  <si>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</si>
  <si>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</si>
  <si>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</si>
  <si>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</si>
  <si>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</si>
  <si>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</si>
  <si>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</si>
  <si>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</si>
  <si>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</si>
  <si>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</si>
  <si>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</si>
  <si>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</si>
  <si>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</si>
  <si>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</si>
  <si>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</si>
  <si>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</si>
  <si>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</si>
  <si>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</si>
  <si>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</si>
  <si>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</si>
  <si>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</si>
  <si>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</si>
  <si>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</si>
  <si>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</si>
  <si>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</si>
  <si>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</si>
  <si>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</si>
  <si>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</si>
  <si>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</si>
  <si>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</si>
  <si>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</si>
  <si>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</si>
  <si>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</si>
  <si>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</si>
  <si>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</si>
  <si>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</si>
  <si>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</si>
  <si>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</si>
  <si>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</si>
  <si>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</si>
  <si>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</si>
  <si>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</si>
  <si>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</si>
  <si>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</si>
  <si>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</si>
  <si>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</si>
  <si>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</si>
  <si>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</si>
  <si>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</si>
  <si>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</si>
  <si>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</si>
  <si>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</si>
  <si>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</si>
  <si>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</si>
  <si>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</si>
  <si>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</si>
  <si>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</si>
  <si>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</si>
  <si>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</si>
  <si>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</si>
  <si>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</si>
  <si>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</si>
  <si>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</si>
  <si>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</si>
  <si>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</si>
  <si>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</si>
  <si>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</si>
  <si>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</si>
  <si>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</si>
  <si>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</si>
  <si>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</si>
  <si>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</si>
  <si>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</si>
  <si>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</si>
  <si>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</si>
  <si>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</si>
  <si>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</si>
  <si>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</si>
  <si>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</si>
  <si>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</si>
  <si>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</si>
  <si>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</si>
  <si>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</si>
  <si>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</si>
  <si>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</si>
  <si>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</si>
  <si>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</si>
  <si>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</si>
  <si>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</si>
  <si>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</si>
  <si>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</si>
  <si>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</si>
  <si>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</si>
  <si>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</si>
  <si>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</si>
  <si>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</si>
  <si>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</si>
  <si>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</si>
  <si>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</si>
  <si>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</si>
  <si>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</si>
  <si>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</si>
  <si>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</si>
  <si>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</si>
  <si>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</si>
  <si>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</si>
  <si>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</si>
  <si>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</si>
  <si>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</si>
  <si>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</si>
  <si>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</si>
  <si>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</si>
  <si>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</si>
  <si>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</si>
  <si>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</si>
  <si>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</si>
  <si>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</si>
  <si>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</si>
  <si>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</si>
  <si>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</si>
  <si>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</si>
  <si>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</si>
  <si>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</si>
  <si>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</si>
  <si>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</si>
  <si>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</si>
  <si>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</si>
  <si>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</si>
  <si>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</si>
  <si>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</si>
  <si>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</si>
  <si>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</si>
  <si>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</si>
  <si>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</si>
  <si>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</si>
  <si>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</si>
  <si>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</si>
  <si>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</si>
  <si>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</si>
  <si>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</si>
  <si>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</si>
  <si>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</si>
  <si>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</si>
  <si>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</si>
  <si>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</si>
  <si>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</si>
  <si>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</si>
  <si>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</si>
  <si>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</si>
  <si>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</si>
  <si>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</si>
  <si>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</si>
  <si>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</si>
  <si>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</si>
  <si>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</si>
  <si>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</si>
  <si>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</si>
  <si>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</si>
  <si>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</si>
  <si>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</si>
  <si>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</si>
  <si>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</si>
  <si>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</si>
  <si>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</si>
  <si>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</si>
  <si>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</si>
  <si>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</si>
  <si>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</si>
  <si>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</si>
  <si>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</si>
  <si>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</si>
  <si>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</si>
  <si>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</si>
  <si>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</si>
  <si>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</si>
  <si>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</si>
  <si>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</si>
  <si>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</si>
  <si>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</si>
  <si>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</si>
  <si>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</si>
  <si>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</si>
  <si>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</si>
  <si>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</si>
  <si>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</si>
  <si>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</si>
  <si>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</si>
  <si>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</si>
  <si>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</si>
  <si>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</si>
  <si>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</si>
  <si>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</si>
  <si>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</si>
  <si>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</si>
  <si>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</si>
  <si>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</si>
  <si>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</si>
  <si>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</si>
  <si>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</si>
  <si>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</si>
  <si>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</si>
  <si>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</si>
  <si>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</si>
  <si>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</si>
  <si>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</si>
  <si>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</si>
  <si>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</si>
  <si>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</si>
  <si>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</si>
  <si>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</si>
  <si>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</si>
  <si>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</si>
  <si>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</si>
  <si>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</si>
  <si>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</si>
  <si>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</si>
  <si>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</si>
  <si>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</si>
  <si>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</si>
  <si>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</si>
  <si>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</si>
  <si>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</si>
  <si>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</si>
  <si>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</si>
  <si>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</si>
  <si>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</si>
  <si>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</si>
  <si>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</si>
  <si>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</si>
  <si>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</si>
  <si>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</si>
  <si>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</si>
  <si>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</si>
  <si>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</si>
  <si>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</si>
  <si>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</si>
  <si>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</si>
  <si>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</si>
  <si>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</si>
  <si>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</si>
  <si>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</si>
  <si>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</si>
  <si>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</si>
  <si>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</si>
  <si>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</si>
  <si>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</si>
  <si>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</si>
  <si>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</si>
  <si>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</si>
  <si>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</si>
  <si>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</si>
  <si>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</si>
  <si>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</si>
  <si>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</si>
  <si>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</si>
  <si>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</si>
  <si>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</si>
  <si>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</si>
  <si>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</si>
  <si>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</si>
  <si>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</si>
  <si>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</si>
  <si>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</si>
  <si>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</si>
  <si>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</si>
  <si>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</si>
  <si>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</si>
  <si>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</si>
  <si>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</si>
  <si>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</si>
  <si>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</si>
  <si>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</si>
  <si>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</si>
  <si>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</si>
  <si>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</si>
  <si>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</si>
  <si>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</si>
  <si>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</si>
  <si>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</si>
  <si>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</si>
  <si>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</si>
  <si>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</si>
  <si>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</si>
  <si>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</si>
  <si>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</si>
  <si>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</si>
  <si>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</si>
  <si>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</si>
  <si>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</si>
  <si>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</si>
  <si>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</si>
  <si>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</si>
  <si>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</si>
  <si>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</si>
  <si>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</si>
  <si>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</si>
  <si>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</si>
  <si>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</si>
  <si>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</si>
  <si>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</si>
  <si>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</si>
  <si>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</si>
  <si>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</si>
  <si>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</si>
  <si>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</si>
  <si>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</si>
  <si>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</si>
  <si>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</si>
  <si>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</si>
  <si>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</si>
  <si>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</si>
  <si>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</si>
  <si>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</si>
  <si>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</si>
  <si>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</si>
  <si>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</si>
  <si>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</si>
  <si>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</si>
  <si>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</si>
  <si>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</si>
  <si>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</si>
  <si>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</si>
  <si>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</si>
  <si>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</si>
  <si>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</si>
  <si>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</si>
  <si>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</si>
  <si>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</si>
  <si>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</si>
  <si>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</si>
  <si>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</si>
  <si>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</si>
  <si>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</si>
  <si>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</si>
  <si>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</si>
  <si>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</si>
  <si>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</si>
  <si>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</si>
  <si>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</si>
  <si>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</si>
  <si>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</si>
  <si>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</si>
  <si>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</si>
  <si>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</si>
  <si>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</si>
  <si>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</si>
  <si>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</si>
  <si>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</si>
  <si>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</si>
  <si>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</si>
  <si>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</si>
  <si>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</si>
  <si>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</si>
  <si>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</si>
  <si>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</si>
  <si>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</si>
  <si>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</si>
  <si>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</si>
  <si>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</si>
  <si>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</si>
  <si>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</si>
  <si>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</si>
  <si>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</si>
  <si>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</si>
  <si>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</si>
  <si>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</si>
  <si>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</si>
  <si>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</si>
  <si>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</si>
  <si>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</si>
  <si>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</si>
  <si>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</si>
  <si>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</si>
  <si>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</si>
  <si>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</si>
  <si>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</si>
  <si>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</si>
  <si>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</si>
  <si>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</si>
  <si>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</si>
  <si>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</si>
  <si>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</si>
  <si>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</si>
  <si>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</si>
  <si>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</si>
  <si>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</si>
  <si>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</si>
  <si>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</si>
  <si>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</si>
  <si>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</si>
  <si>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</si>
  <si>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</si>
  <si>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</si>
  <si>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</si>
  <si>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</si>
  <si>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</si>
  <si>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</si>
  <si>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</si>
  <si>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</si>
  <si>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</si>
  <si>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</si>
  <si>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</si>
  <si>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</si>
  <si>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</si>
  <si>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</si>
  <si>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</si>
  <si>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</si>
  <si>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</si>
  <si>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</si>
  <si>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</si>
  <si>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</si>
  <si>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</si>
  <si>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</si>
  <si>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</si>
  <si>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</si>
  <si>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</si>
  <si>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</si>
  <si>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</si>
  <si>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</si>
  <si>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</si>
  <si>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</si>
  <si>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</si>
  <si>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</si>
  <si>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</si>
  <si>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</si>
  <si>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</si>
  <si>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</si>
  <si>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</si>
  <si>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</si>
  <si>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</si>
  <si>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</si>
  <si>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</si>
  <si>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</si>
  <si>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</si>
  <si>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</si>
  <si>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</si>
  <si>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</si>
  <si>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</si>
  <si>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</si>
  <si>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</si>
  <si>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</si>
  <si>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</si>
  <si>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</si>
  <si>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</si>
  <si>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</si>
  <si>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</si>
  <si>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</si>
  <si>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</si>
  <si>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</si>
  <si>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</si>
  <si>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</si>
  <si>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</si>
  <si>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</si>
  <si>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</si>
  <si>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</si>
  <si>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</si>
  <si>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</si>
  <si>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</si>
  <si>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</si>
  <si>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</si>
  <si>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</si>
  <si>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</si>
  <si>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</si>
  <si>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</si>
  <si>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</si>
  <si>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</si>
  <si>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</si>
  <si>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</si>
  <si>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</si>
  <si>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</si>
  <si>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</si>
  <si>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</si>
  <si>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</si>
  <si>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</si>
  <si>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</si>
  <si>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</si>
  <si>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</si>
  <si>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</si>
  <si>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</si>
  <si>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</si>
  <si>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</si>
  <si>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</si>
  <si>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</si>
  <si>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</si>
  <si>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</si>
  <si>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</si>
  <si>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</si>
  <si>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</si>
  <si>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</si>
  <si>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</si>
  <si>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</si>
  <si>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</si>
  <si>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</si>
  <si>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</si>
  <si>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</si>
  <si>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</si>
  <si>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</si>
  <si>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</si>
  <si>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</si>
  <si>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</si>
  <si>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</si>
  <si>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</si>
  <si>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</si>
  <si>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</si>
  <si>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</si>
  <si>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</si>
  <si>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</si>
  <si>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</si>
  <si>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</si>
  <si>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</si>
  <si>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</si>
  <si>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</si>
  <si>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</si>
  <si>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</si>
  <si>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</si>
  <si>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</si>
  <si>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</si>
  <si>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</si>
  <si>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</si>
  <si>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</si>
  <si>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</si>
  <si>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</si>
  <si>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</si>
  <si>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</si>
  <si>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</si>
  <si>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</si>
  <si>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</si>
  <si>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</si>
  <si>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</si>
  <si>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</si>
  <si>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</si>
  <si>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</si>
  <si>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</si>
  <si>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</si>
  <si>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</si>
  <si>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</si>
  <si>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</si>
  <si>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</si>
  <si>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</si>
  <si>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</si>
  <si>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</si>
  <si>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</si>
  <si>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</si>
  <si>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</si>
  <si>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</si>
  <si>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</si>
  <si>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</si>
  <si>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</si>
  <si>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</si>
  <si>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</si>
  <si>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</si>
  <si>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</si>
  <si>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</si>
  <si>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</si>
  <si>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</si>
  <si>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</si>
  <si>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</si>
  <si>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</si>
  <si>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</si>
  <si>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</si>
  <si>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</si>
  <si>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</si>
  <si>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</si>
  <si>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</si>
  <si>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</si>
  <si>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</si>
  <si>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</si>
  <si>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</si>
  <si>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</si>
  <si>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</si>
  <si>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</si>
  <si>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</si>
  <si>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</si>
  <si>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</si>
  <si>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</si>
  <si>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</si>
  <si>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</si>
  <si>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</si>
  <si>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</si>
  <si>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</si>
  <si>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</si>
  <si>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</si>
  <si>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</si>
  <si>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</si>
  <si>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</si>
  <si>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</si>
  <si>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</si>
  <si>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</si>
  <si>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</si>
  <si>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</si>
  <si>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</si>
  <si>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</si>
  <si>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</si>
  <si>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</si>
  <si>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</si>
  <si>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</si>
  <si>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</si>
  <si>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</si>
  <si>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</si>
  <si>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</si>
  <si>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</si>
  <si>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</si>
  <si>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</si>
  <si>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</si>
  <si>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</si>
  <si>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</si>
  <si>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</si>
  <si>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</si>
  <si>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</si>
  <si>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</si>
  <si>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</si>
  <si>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</si>
  <si>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</si>
  <si>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</si>
  <si>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</si>
  <si>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</si>
  <si>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</si>
  <si>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</si>
  <si>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</si>
  <si>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</si>
  <si>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</si>
  <si>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</si>
  <si>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</si>
  <si>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</si>
  <si>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</si>
  <si>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</si>
  <si>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</si>
  <si>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</si>
  <si>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</si>
  <si>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</si>
  <si>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</si>
  <si>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</si>
  <si>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</si>
  <si>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</si>
  <si>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</si>
  <si>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</si>
  <si>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</si>
  <si>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</si>
  <si>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</si>
  <si>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</si>
  <si>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</si>
  <si>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</si>
  <si>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</si>
  <si>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</si>
  <si>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</si>
  <si>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</si>
  <si>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</si>
  <si>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</si>
  <si>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</si>
  <si>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</si>
  <si>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</si>
  <si>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</si>
  <si>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</si>
  <si>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</si>
  <si>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</si>
  <si>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</si>
  <si>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</si>
  <si>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</si>
  <si>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</si>
  <si>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</si>
  <si>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</si>
  <si>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</si>
  <si>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</si>
  <si>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</si>
  <si>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</si>
  <si>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</si>
  <si>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</si>
  <si>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</si>
  <si>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</si>
  <si>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</si>
  <si>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</si>
  <si>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</si>
  <si>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</si>
  <si>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</si>
  <si>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</si>
  <si>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</si>
  <si>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</si>
  <si>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</si>
  <si>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</si>
  <si>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</si>
  <si>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</si>
  <si>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</si>
  <si>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</si>
  <si>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</si>
  <si>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</si>
  <si>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</si>
  <si>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</si>
  <si>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</si>
  <si>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</si>
  <si>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</si>
  <si>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</si>
  <si>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</si>
  <si>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</si>
  <si>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</si>
  <si>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</si>
  <si>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</si>
  <si>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</si>
  <si>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</si>
  <si>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</si>
  <si>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</si>
  <si>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</si>
  <si>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</si>
  <si>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</si>
  <si>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</si>
  <si>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</si>
  <si>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</si>
  <si>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</si>
  <si>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</si>
  <si>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</si>
  <si>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</si>
  <si>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</si>
  <si>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</si>
  <si>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</si>
  <si>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</si>
  <si>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</si>
  <si>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</si>
  <si>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</si>
  <si>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</si>
  <si>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</si>
  <si>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</si>
  <si>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</si>
  <si>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</si>
  <si>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</si>
  <si>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</si>
  <si>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</si>
  <si>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</si>
  <si>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</si>
  <si>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</si>
  <si>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</si>
  <si>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</si>
  <si>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</si>
  <si>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</si>
  <si>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</si>
  <si>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</si>
  <si>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</si>
  <si>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</si>
  <si>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</si>
  <si>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</si>
  <si>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</si>
  <si>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</si>
  <si>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</si>
  <si>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</si>
  <si>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</si>
  <si>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</si>
  <si>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</si>
  <si>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</si>
  <si>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</si>
  <si>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</si>
  <si>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</si>
  <si>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</si>
  <si>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</si>
  <si>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</si>
  <si>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</si>
  <si>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</si>
  <si>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</si>
  <si>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</si>
  <si>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</si>
  <si>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</si>
  <si>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</si>
  <si>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</si>
  <si>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</si>
  <si>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</si>
  <si>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</si>
  <si>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</si>
  <si>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</si>
  <si>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</si>
  <si>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</si>
  <si>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</si>
  <si>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</si>
  <si>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</si>
  <si>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</si>
  <si>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</si>
  <si>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</si>
  <si>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</si>
  <si>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</si>
  <si>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</si>
  <si>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</si>
  <si>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</si>
  <si>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</si>
  <si>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</si>
  <si>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</si>
  <si>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</si>
  <si>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</si>
  <si>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</si>
  <si>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</si>
  <si>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</si>
  <si>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</si>
  <si>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</si>
  <si>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</si>
  <si>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</si>
  <si>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</si>
  <si>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</si>
  <si>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</si>
  <si>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</si>
  <si>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</si>
  <si>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</si>
  <si>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</si>
  <si>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</si>
  <si>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</si>
  <si>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</si>
  <si>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</si>
  <si>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</si>
  <si>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</si>
  <si>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</si>
  <si>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</si>
  <si>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</si>
  <si>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</si>
  <si>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</si>
  <si>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</si>
  <si>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</si>
  <si>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</si>
  <si>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</si>
  <si>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</si>
  <si>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</si>
  <si>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</si>
  <si>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</si>
  <si>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</si>
  <si>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</si>
  <si>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</si>
  <si>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</si>
  <si>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</si>
  <si>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</si>
  <si>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</si>
  <si>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</si>
  <si>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</si>
  <si>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</si>
  <si>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</si>
  <si>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</si>
  <si>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</si>
  <si>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</si>
  <si>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</si>
  <si>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</si>
  <si>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</si>
  <si>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</si>
  <si>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</si>
  <si>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</si>
  <si>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</si>
  <si>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</si>
  <si>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</si>
  <si>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</si>
  <si>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</si>
  <si>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</si>
  <si>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</si>
  <si>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</si>
  <si>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</si>
  <si>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</si>
  <si>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</si>
  <si>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</si>
  <si>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</si>
  <si>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</si>
  <si>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</si>
  <si>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</si>
  <si>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</si>
  <si>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</si>
  <si>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</si>
  <si>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</si>
  <si>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</si>
  <si>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</si>
  <si>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</si>
  <si>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</si>
  <si>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</si>
  <si>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</si>
  <si>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</si>
  <si>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</si>
  <si>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</si>
  <si>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</si>
  <si>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</si>
  <si>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</si>
  <si>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</si>
  <si>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</si>
  <si>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</si>
  <si>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</si>
  <si>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</si>
  <si>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</si>
  <si>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</si>
  <si>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</si>
  <si>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</si>
  <si>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</si>
  <si>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</si>
  <si>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</si>
  <si>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</si>
  <si>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</si>
  <si>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</si>
  <si>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</si>
  <si>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</si>
  <si>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</si>
  <si>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</si>
  <si>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</si>
  <si>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</si>
  <si>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</si>
  <si>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</si>
  <si>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</si>
  <si>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</si>
  <si>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</si>
  <si>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</si>
  <si>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</si>
  <si>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</si>
  <si>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</si>
  <si>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</si>
  <si>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</si>
  <si>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</si>
  <si>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</si>
  <si>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</si>
  <si>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</si>
  <si>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</si>
  <si>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</si>
  <si>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</si>
  <si>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</si>
  <si>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</si>
  <si>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</si>
  <si>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</si>
  <si>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</si>
  <si>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</si>
  <si>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</si>
  <si>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</si>
  <si>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</si>
  <si>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</si>
  <si>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</si>
  <si>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</si>
  <si>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</si>
  <si>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</si>
  <si>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</si>
  <si>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</si>
  <si>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</si>
  <si>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</si>
  <si>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</si>
  <si>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</si>
  <si>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</si>
  <si>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</si>
  <si>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</si>
  <si>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</si>
  <si>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</si>
  <si>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</si>
  <si>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</si>
  <si>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</si>
  <si>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</si>
  <si>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</si>
  <si>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</si>
  <si>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</si>
  <si>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</si>
  <si>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</si>
  <si>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</si>
  <si>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</si>
  <si>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</si>
  <si>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</si>
  <si>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</si>
  <si>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</si>
  <si>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</si>
  <si>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</si>
  <si>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</si>
  <si>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</si>
  <si>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</si>
  <si>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</si>
  <si>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</si>
  <si>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</si>
  <si>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</si>
  <si>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</si>
  <si>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</si>
  <si>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</si>
  <si>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</si>
  <si>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</si>
  <si>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</si>
  <si>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</si>
  <si>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</si>
  <si>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</si>
  <si>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</si>
  <si>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</si>
  <si>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</si>
  <si>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</si>
  <si>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</si>
  <si>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</si>
  <si>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</si>
  <si>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</si>
  <si>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</si>
  <si>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</si>
  <si>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</si>
  <si>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</si>
  <si>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</si>
  <si>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</si>
  <si>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</si>
  <si>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</si>
  <si>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</si>
  <si>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</si>
  <si>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</si>
  <si>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</si>
  <si>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</si>
  <si>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</si>
  <si>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</si>
  <si>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</si>
  <si>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</si>
  <si>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</si>
  <si>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</si>
  <si>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</si>
  <si>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</si>
  <si>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</si>
  <si>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</si>
  <si>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</si>
  <si>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</si>
  <si>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</si>
  <si>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</si>
  <si>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</si>
  <si>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</si>
  <si>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</si>
  <si>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</si>
  <si>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</si>
  <si>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</si>
  <si>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</si>
  <si>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</si>
  <si>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</si>
  <si>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</si>
  <si>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</si>
  <si>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</si>
  <si>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</si>
  <si>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</si>
  <si>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</si>
  <si>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</si>
  <si>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</si>
  <si>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</si>
  <si>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</si>
  <si>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</si>
  <si>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</si>
  <si>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</si>
  <si>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</si>
  <si>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</si>
  <si>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</si>
  <si>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</si>
  <si>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</si>
  <si>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</si>
  <si>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</si>
  <si>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</si>
  <si>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</si>
  <si>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</si>
  <si>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</si>
  <si>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</si>
  <si>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</si>
  <si>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</si>
  <si>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</si>
  <si>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</si>
  <si>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</si>
  <si>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</si>
  <si>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</si>
  <si>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</si>
  <si>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</si>
  <si>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</si>
  <si>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</si>
  <si>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</si>
  <si>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</si>
  <si>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</si>
  <si>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</si>
  <si>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</si>
  <si>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</si>
  <si>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</si>
  <si>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</si>
  <si>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</si>
  <si>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</si>
  <si>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</si>
  <si>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</si>
  <si>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</si>
  <si>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</si>
  <si>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</si>
  <si>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</si>
  <si>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</si>
  <si>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</si>
  <si>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</si>
  <si>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</si>
  <si>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</si>
  <si>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</si>
  <si>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</si>
  <si>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</si>
  <si>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</si>
  <si>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</si>
  <si>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</si>
  <si>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</si>
  <si>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</si>
  <si>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</si>
  <si>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</si>
  <si>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</si>
  <si>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</si>
  <si>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</si>
  <si>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</si>
  <si>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</si>
  <si>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</si>
  <si>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</si>
  <si>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</si>
  <si>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</si>
  <si>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</si>
  <si>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</si>
  <si>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</si>
  <si>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</si>
  <si>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</si>
  <si>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</si>
  <si>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</si>
  <si>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</si>
  <si>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</si>
  <si>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</si>
  <si>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</si>
  <si>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</si>
  <si>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</si>
  <si>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</si>
  <si>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</si>
  <si>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</si>
  <si>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</si>
  <si>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</si>
  <si>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</si>
  <si>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</si>
  <si>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</si>
  <si>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</si>
  <si>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</si>
  <si>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</si>
  <si>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</si>
  <si>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</si>
  <si>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</si>
  <si>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</si>
  <si>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</si>
  <si>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</si>
  <si>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</si>
  <si>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</si>
  <si>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</si>
  <si>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</si>
  <si>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</si>
  <si>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</si>
  <si>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</si>
  <si>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</si>
  <si>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</si>
  <si>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</si>
  <si>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</si>
  <si>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</si>
  <si>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</si>
  <si>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</si>
  <si>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</si>
  <si>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</si>
  <si>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</si>
  <si>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</si>
  <si>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</si>
  <si>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</si>
  <si>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</si>
  <si>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</si>
  <si>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</si>
  <si>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</si>
  <si>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</si>
  <si>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</si>
  <si>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</si>
  <si>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</si>
  <si>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</si>
  <si>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</si>
  <si>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</si>
  <si>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</si>
  <si>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</si>
  <si>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</si>
  <si>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</si>
  <si>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</si>
  <si>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</si>
  <si>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</si>
  <si>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</si>
  <si>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</si>
  <si>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</si>
  <si>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</si>
  <si>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</si>
  <si>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</si>
  <si>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</si>
  <si>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</si>
  <si>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</si>
  <si>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</si>
  <si>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</si>
  <si>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</si>
  <si>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</si>
  <si>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</si>
  <si>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</si>
  <si>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</si>
  <si>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</si>
  <si>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</si>
  <si>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</si>
  <si>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</si>
  <si>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</si>
  <si>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</si>
  <si>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</si>
  <si>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</si>
  <si>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</si>
  <si>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</si>
  <si>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</si>
  <si>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</si>
  <si>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</si>
  <si>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</si>
  <si>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</si>
  <si>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</si>
  <si>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</si>
  <si>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</si>
  <si>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</si>
  <si>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</si>
  <si>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</si>
  <si>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</si>
  <si>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</si>
  <si>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</si>
  <si>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</si>
  <si>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</si>
  <si>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</si>
  <si>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</si>
  <si>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</si>
  <si>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</si>
  <si>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</si>
  <si>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</si>
  <si>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</si>
  <si>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</si>
  <si>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</si>
  <si>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</si>
  <si>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</si>
  <si>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</si>
  <si>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</si>
  <si>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</si>
  <si>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</si>
  <si>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</si>
  <si>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</si>
  <si>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</si>
  <si>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</si>
  <si>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</si>
  <si>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</si>
  <si>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</si>
  <si>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</si>
  <si>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</si>
  <si>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</si>
  <si>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</si>
  <si>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</si>
  <si>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</si>
  <si>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</si>
  <si>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</si>
  <si>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</si>
  <si>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</si>
  <si>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</si>
  <si>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</si>
  <si>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</si>
  <si>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</si>
  <si>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</si>
  <si>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</si>
  <si>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</si>
  <si>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</si>
  <si>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</si>
  <si>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</si>
  <si>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</si>
  <si>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</si>
  <si>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</si>
  <si>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</si>
  <si>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</si>
  <si>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</si>
  <si>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</si>
  <si>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</si>
  <si>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</si>
  <si>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</si>
  <si>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</si>
  <si>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</si>
  <si>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</si>
  <si>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</si>
  <si>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</si>
  <si>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</si>
  <si>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</si>
  <si>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</si>
  <si>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</si>
  <si>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</si>
  <si>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</si>
  <si>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</si>
  <si>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</si>
  <si>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</si>
  <si>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</si>
  <si>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</si>
  <si>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</si>
  <si>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</si>
  <si>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</si>
  <si>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</si>
  <si>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</si>
  <si>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</si>
  <si>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</si>
  <si>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</si>
  <si>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</si>
  <si>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</si>
  <si>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</si>
  <si>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</si>
  <si>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</si>
  <si>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</si>
  <si>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</si>
  <si>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</si>
  <si>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</si>
  <si>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</si>
  <si>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</si>
  <si>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</si>
  <si>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</si>
  <si>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</si>
  <si>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</si>
  <si>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</si>
  <si>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</si>
  <si>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</si>
  <si>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</si>
  <si>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</si>
  <si>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</si>
  <si>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</si>
  <si>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</si>
  <si>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</si>
  <si>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</si>
  <si>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</si>
  <si>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</si>
  <si>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</si>
  <si>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</si>
  <si>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</si>
  <si>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</si>
  <si>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</si>
  <si>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</si>
  <si>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</si>
  <si>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</si>
  <si>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</si>
  <si>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</si>
  <si>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</si>
  <si>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</si>
  <si>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</si>
  <si>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</si>
  <si>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</si>
  <si>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</si>
  <si>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</si>
  <si>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</si>
  <si>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</si>
  <si>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</si>
  <si>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</si>
  <si>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</si>
  <si>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</si>
  <si>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</si>
  <si>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</si>
  <si>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</si>
  <si>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</si>
  <si>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</si>
  <si>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</si>
  <si>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</si>
  <si>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</si>
  <si>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</si>
  <si>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</si>
  <si>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</si>
  <si>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</si>
  <si>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</si>
  <si>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</si>
  <si>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</si>
  <si>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</si>
  <si>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</si>
  <si>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</si>
  <si>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</si>
  <si>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</si>
  <si>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</si>
  <si>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</si>
  <si>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</si>
  <si>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</si>
  <si>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</si>
  <si>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</si>
  <si>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</si>
  <si>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</si>
  <si>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</si>
  <si>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</si>
  <si>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</si>
  <si>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</si>
  <si>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</si>
  <si>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</si>
  <si>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</si>
  <si>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</si>
  <si>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</si>
  <si>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</si>
  <si>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</si>
  <si>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</si>
  <si>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</si>
  <si>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</si>
  <si>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</si>
  <si>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</si>
  <si>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</si>
  <si>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</si>
  <si>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</si>
  <si>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</si>
  <si>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</si>
  <si>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</si>
  <si>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</si>
  <si>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</si>
  <si>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</si>
  <si>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</si>
  <si>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</si>
  <si>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</si>
  <si>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</si>
  <si>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</si>
  <si>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</si>
  <si>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</si>
  <si>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</si>
  <si>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</si>
  <si>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</si>
  <si>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</si>
  <si>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</si>
  <si>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</si>
  <si>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</si>
  <si>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</si>
  <si>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</si>
  <si>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</si>
  <si>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</si>
  <si>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</si>
  <si>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</si>
  <si>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</si>
  <si>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</si>
  <si>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</si>
  <si>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</si>
  <si>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</si>
  <si>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</si>
  <si>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</si>
  <si>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</si>
  <si>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</si>
  <si>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</si>
  <si>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</si>
  <si>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</si>
  <si>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</si>
  <si>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</si>
  <si>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</si>
  <si>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</si>
  <si>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</si>
  <si>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</si>
  <si>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</si>
  <si>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</si>
  <si>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</si>
  <si>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</si>
  <si>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</si>
  <si>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</si>
  <si>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</si>
  <si>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</si>
  <si>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</si>
  <si>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</si>
  <si>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</si>
  <si>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</si>
  <si>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</si>
  <si>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</si>
  <si>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</si>
  <si>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</si>
  <si>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</si>
  <si>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</si>
  <si>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</si>
  <si>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</si>
  <si>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</si>
  <si>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</si>
  <si>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</si>
  <si>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</si>
  <si>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</si>
  <si>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</si>
  <si>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</si>
  <si>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</si>
  <si>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</si>
  <si>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</si>
  <si>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</si>
  <si>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</si>
  <si>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</si>
  <si>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</si>
  <si>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</si>
  <si>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</si>
  <si>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</si>
  <si>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</si>
  <si>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</si>
  <si>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</si>
  <si>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</si>
  <si>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</si>
  <si>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</si>
  <si>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</si>
  <si>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</si>
  <si>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</si>
  <si>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</si>
  <si>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</si>
  <si>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</si>
  <si>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</si>
  <si>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</si>
  <si>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</si>
  <si>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</si>
  <si>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</si>
  <si>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</si>
  <si>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</si>
  <si>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</si>
  <si>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</si>
  <si>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</si>
  <si>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</si>
  <si>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</si>
  <si>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</si>
  <si>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</si>
  <si>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</si>
  <si>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</si>
  <si>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</si>
  <si>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</si>
  <si>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</si>
  <si>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</si>
  <si>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</si>
  <si>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</si>
  <si>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</si>
  <si>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</si>
  <si>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</si>
  <si>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</si>
  <si>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</si>
  <si>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</si>
  <si>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</si>
  <si>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</si>
  <si>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</si>
  <si>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</si>
  <si>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</si>
  <si>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</si>
  <si>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</si>
  <si>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</si>
  <si>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</si>
  <si>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</si>
  <si>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</si>
  <si>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</si>
  <si>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</si>
  <si>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</si>
  <si>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</si>
  <si>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</si>
  <si>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</si>
  <si>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</si>
  <si>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</si>
  <si>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</si>
  <si>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</si>
  <si>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</si>
  <si>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</si>
  <si>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</si>
  <si>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</si>
  <si>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</si>
  <si>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</si>
  <si>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</si>
  <si>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</si>
  <si>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</si>
  <si>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</si>
  <si>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</si>
  <si>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</si>
  <si>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</si>
  <si>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</si>
  <si>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</si>
  <si>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</si>
  <si>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</si>
  <si>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</si>
  <si>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</si>
  <si>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</si>
  <si>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</si>
  <si>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</si>
  <si>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</si>
  <si>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</si>
  <si>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</si>
  <si>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</si>
  <si>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</si>
  <si>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</si>
  <si>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</si>
  <si>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</si>
  <si>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</si>
  <si>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</si>
  <si>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</si>
  <si>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</si>
  <si>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</si>
  <si>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</si>
  <si>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</si>
  <si>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</si>
  <si>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</si>
  <si>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</si>
  <si>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</si>
  <si>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</si>
  <si>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</si>
  <si>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</si>
  <si>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</si>
  <si>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</si>
  <si>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</si>
  <si>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</si>
  <si>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</si>
  <si>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</si>
  <si>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</si>
  <si>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</si>
  <si>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</si>
  <si>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</si>
  <si>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</si>
  <si>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</si>
  <si>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</si>
  <si>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</si>
  <si>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</si>
  <si>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</si>
  <si>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</si>
  <si>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</si>
  <si>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</si>
  <si>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</si>
  <si>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</si>
  <si>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</si>
  <si>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</si>
  <si>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</si>
  <si>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</si>
  <si>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</si>
  <si>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</si>
  <si>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</si>
  <si>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</si>
  <si>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</si>
  <si>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</si>
  <si>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</si>
  <si>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</si>
  <si>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</si>
  <si>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</si>
  <si>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</si>
  <si>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</si>
  <si>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</si>
  <si>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</si>
  <si>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</si>
  <si>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</si>
  <si>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</si>
  <si>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</si>
  <si>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</si>
  <si>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</si>
  <si>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</si>
  <si>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</si>
  <si>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</si>
  <si>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</si>
  <si>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</si>
  <si>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</si>
  <si>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</si>
  <si>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</si>
  <si>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</si>
  <si>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</si>
  <si>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</si>
  <si>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</si>
  <si>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</si>
  <si>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</si>
  <si>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</si>
  <si>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</si>
  <si>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</si>
  <si>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</si>
  <si>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</si>
  <si>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</si>
  <si>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</si>
  <si>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</si>
  <si>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</si>
  <si>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</si>
  <si>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</si>
  <si>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</si>
  <si>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</si>
  <si>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</si>
  <si>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</si>
  <si>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</si>
  <si>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</si>
  <si>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</si>
  <si>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</si>
  <si>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</si>
  <si>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</si>
  <si>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</si>
  <si>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</si>
  <si>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</si>
  <si>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</si>
  <si>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</si>
  <si>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</si>
  <si>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</si>
  <si>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</si>
  <si>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</si>
  <si>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</si>
  <si>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</si>
  <si>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</si>
  <si>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</si>
  <si>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</si>
  <si>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</si>
  <si>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</si>
  <si>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</si>
  <si>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</si>
  <si>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</si>
  <si>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</si>
  <si>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</si>
  <si>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</si>
  <si>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</si>
  <si>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</si>
  <si>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</si>
  <si>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</si>
  <si>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</si>
  <si>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</si>
  <si>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</si>
  <si>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</si>
  <si>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</si>
  <si>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</si>
  <si>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</si>
  <si>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</si>
  <si>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</si>
  <si>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</si>
  <si>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</si>
  <si>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</si>
  <si>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</si>
  <si>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</si>
  <si>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</si>
  <si>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</si>
  <si>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</si>
  <si>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</si>
  <si>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</si>
  <si>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</si>
  <si>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</si>
  <si>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</si>
  <si>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</si>
  <si>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</si>
  <si>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</si>
  <si>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</si>
  <si>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</si>
  <si>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</si>
  <si>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</si>
  <si>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</si>
  <si>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</si>
  <si>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</si>
  <si>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</si>
  <si>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</si>
  <si>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</si>
  <si>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</si>
  <si>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</si>
  <si>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</si>
  <si>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</si>
  <si>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</si>
  <si>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</si>
  <si>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</si>
  <si>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</si>
  <si>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</si>
  <si>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</si>
  <si>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</si>
  <si>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</si>
  <si>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</si>
  <si>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</si>
  <si>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</si>
  <si>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</si>
  <si>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</si>
  <si>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</si>
  <si>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</si>
  <si>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</si>
  <si>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</si>
  <si>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</si>
  <si>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</si>
  <si>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</si>
  <si>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</si>
  <si>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</si>
  <si>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</si>
  <si>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</si>
  <si>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</si>
  <si>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</si>
  <si>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</si>
  <si>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</si>
  <si>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</si>
  <si>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</si>
  <si>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</si>
  <si>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</si>
  <si>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</si>
  <si>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</si>
  <si>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</si>
  <si>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</si>
  <si>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</si>
  <si>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</si>
  <si>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</si>
  <si>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</si>
  <si>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</si>
  <si>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</si>
  <si>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</si>
  <si>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</si>
  <si>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</si>
  <si>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</si>
  <si>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</si>
  <si>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</si>
  <si>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</si>
  <si>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</si>
  <si>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</si>
  <si>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</si>
  <si>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</si>
  <si>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</si>
  <si>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</si>
  <si>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</si>
  <si>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</si>
  <si>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</si>
  <si>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</si>
  <si>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</si>
  <si>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</si>
  <si>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</si>
  <si>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</si>
  <si>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</si>
  <si>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</si>
  <si>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</si>
  <si>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</si>
  <si>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</si>
  <si>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</si>
  <si>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</si>
  <si>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</si>
  <si>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</si>
  <si>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</si>
  <si>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</si>
  <si>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</si>
  <si>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</si>
  <si>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</si>
  <si>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</si>
  <si>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</si>
  <si>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</si>
  <si>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</si>
  <si>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</si>
  <si>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</si>
  <si>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</si>
  <si>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</si>
  <si>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</si>
  <si>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</si>
  <si>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</si>
  <si>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</si>
  <si>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</si>
  <si>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</si>
  <si>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</si>
  <si>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</si>
  <si>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</si>
  <si>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</si>
  <si>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</si>
  <si>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</si>
  <si>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</si>
  <si>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</si>
  <si>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</si>
  <si>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</si>
  <si>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</si>
  <si>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</si>
  <si>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</si>
  <si>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</si>
  <si>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</si>
  <si>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</si>
  <si>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</si>
  <si>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</si>
  <si>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</si>
  <si>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</si>
  <si>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</si>
  <si>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</si>
  <si>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</si>
  <si>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</si>
  <si>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</si>
  <si>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</si>
  <si>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</si>
  <si>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</si>
  <si>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</si>
  <si>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</si>
  <si>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</si>
  <si>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</si>
  <si>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</si>
  <si>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</si>
  <si>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</si>
  <si>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</si>
  <si>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</si>
  <si>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</si>
  <si>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</si>
  <si>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</si>
  <si>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</si>
  <si>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</si>
  <si>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</si>
  <si>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</si>
  <si>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</si>
  <si>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</si>
  <si>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</si>
  <si>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</si>
  <si>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</si>
  <si>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</si>
  <si>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</si>
  <si>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</si>
  <si>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</si>
  <si>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</si>
  <si>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</si>
  <si>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</si>
  <si>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</si>
  <si>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</si>
  <si>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</si>
  <si>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</si>
  <si>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</si>
  <si>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</si>
  <si>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</si>
  <si>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</si>
  <si>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</si>
  <si>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</si>
  <si>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</si>
  <si>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</si>
  <si>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</si>
  <si>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</si>
  <si>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</si>
  <si>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</si>
  <si>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</si>
  <si>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</si>
  <si>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</si>
  <si>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</si>
  <si>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</si>
  <si>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</si>
  <si>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</si>
  <si>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</si>
  <si>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</si>
  <si>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</si>
  <si>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</si>
  <si>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</si>
  <si>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</si>
  <si>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</si>
  <si>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</si>
  <si>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</si>
  <si>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</si>
  <si>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</si>
  <si>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</si>
  <si>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</si>
  <si>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</si>
  <si>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</si>
  <si>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</si>
  <si>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</si>
  <si>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</si>
  <si>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</si>
  <si>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</si>
  <si>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</si>
  <si>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</si>
  <si>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</si>
  <si>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</si>
  <si>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</si>
  <si>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</si>
  <si>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</si>
  <si>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</si>
  <si>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</si>
  <si>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</si>
  <si>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</si>
  <si>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</si>
  <si>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</si>
  <si>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</si>
  <si>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</si>
  <si>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</si>
  <si>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</si>
  <si>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</si>
  <si>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</si>
  <si>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</si>
  <si>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</si>
  <si>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</si>
  <si>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</si>
  <si>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</si>
  <si>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</si>
  <si>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</si>
  <si>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</si>
  <si>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</si>
  <si>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</si>
  <si>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</si>
  <si>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</si>
  <si>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</si>
  <si>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</si>
  <si>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</si>
  <si>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</si>
  <si>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</si>
  <si>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</si>
  <si>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</si>
  <si>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</si>
  <si>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</si>
  <si>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</si>
  <si>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</si>
  <si>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</si>
  <si>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</si>
  <si>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</si>
  <si>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</si>
  <si>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</si>
  <si>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</si>
  <si>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</si>
  <si>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</si>
  <si>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</si>
  <si>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</si>
  <si>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</si>
  <si>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</si>
  <si>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</si>
  <si>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</si>
  <si>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</si>
  <si>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</si>
  <si>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</si>
  <si>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</si>
  <si>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</si>
  <si>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</si>
  <si>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</si>
  <si>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</si>
  <si>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</si>
  <si>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</si>
  <si>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</si>
  <si>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</si>
  <si>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</si>
  <si>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</si>
  <si>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</si>
  <si>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</si>
  <si>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</si>
  <si>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</si>
  <si>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</si>
  <si>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</si>
  <si>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</si>
  <si>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</si>
  <si>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</si>
  <si>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</si>
  <si>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</si>
  <si>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</si>
  <si>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</si>
  <si>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</si>
  <si>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</si>
  <si>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</si>
  <si>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</si>
  <si>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</si>
  <si>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</si>
  <si>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</si>
  <si>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</si>
  <si>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</si>
  <si>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</si>
  <si>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</si>
  <si>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</si>
  <si>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</si>
  <si>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</si>
  <si>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</si>
  <si>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</si>
  <si>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</si>
  <si>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</si>
  <si>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</si>
  <si>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</si>
  <si>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</si>
  <si>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</si>
  <si>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</si>
  <si>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</si>
  <si>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</si>
  <si>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</si>
  <si>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</si>
  <si>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</si>
  <si>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</si>
  <si>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</si>
  <si>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</si>
  <si>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</si>
  <si>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</si>
  <si>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</si>
  <si>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</si>
  <si>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</si>
  <si>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</si>
  <si>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</si>
  <si>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</si>
  <si>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</si>
  <si>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</si>
  <si>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</si>
  <si>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</si>
  <si>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</si>
  <si>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</si>
  <si>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</si>
  <si>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</si>
  <si>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</si>
  <si>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</si>
  <si>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</si>
  <si>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</si>
  <si>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</si>
  <si>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</si>
  <si>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</si>
  <si>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</si>
  <si>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</si>
  <si>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</si>
  <si>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</si>
  <si>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</si>
  <si>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</si>
  <si>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</si>
  <si>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</si>
  <si>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</si>
  <si>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</si>
  <si>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</si>
  <si>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</si>
  <si>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</si>
  <si>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</si>
  <si>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</si>
  <si>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</si>
  <si>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</si>
  <si>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</si>
  <si>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</si>
  <si>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</si>
  <si>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</si>
  <si>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</si>
  <si>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</si>
  <si>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</si>
  <si>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</si>
  <si>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</si>
  <si>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</si>
  <si>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</si>
  <si>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</si>
  <si>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</si>
  <si>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</si>
  <si>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</si>
  <si>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</si>
  <si>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</si>
  <si>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</si>
  <si>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</si>
  <si>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</si>
  <si>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</si>
  <si>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</si>
  <si>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</si>
  <si>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</si>
  <si>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</si>
  <si>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</si>
  <si>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</si>
  <si>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</si>
  <si>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</si>
  <si>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</si>
  <si>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</si>
  <si>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</si>
  <si>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</si>
  <si>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</si>
  <si>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</si>
  <si>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</si>
  <si>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</si>
  <si>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</si>
  <si>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</si>
  <si>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</si>
  <si>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</si>
  <si>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</si>
  <si>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</si>
  <si>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</si>
  <si>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</si>
  <si>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</si>
  <si>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</si>
  <si>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</si>
  <si>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</si>
  <si>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</si>
  <si>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</si>
  <si>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</si>
  <si>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</si>
  <si>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</si>
  <si>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</si>
  <si>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</si>
  <si>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</si>
  <si>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</si>
  <si>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</si>
  <si>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</si>
  <si>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</si>
  <si>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</si>
  <si>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</si>
  <si>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</si>
  <si>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</si>
  <si>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</si>
  <si>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</si>
  <si>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</si>
  <si>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</si>
  <si>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</si>
  <si>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</si>
  <si>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</si>
  <si>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</si>
  <si>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</si>
  <si>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</si>
  <si>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</si>
  <si>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</si>
  <si>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</si>
  <si>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</si>
  <si>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</si>
  <si>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</si>
  <si>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</si>
  <si>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</si>
  <si>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</si>
  <si>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</si>
  <si>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</si>
  <si>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</si>
  <si>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</si>
  <si>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</si>
  <si>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</si>
  <si>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</si>
  <si>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</si>
  <si>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</si>
  <si>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</si>
  <si>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</si>
  <si>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</si>
  <si>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</si>
  <si>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</si>
  <si>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</si>
  <si>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</si>
  <si>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</si>
  <si>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</si>
  <si>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</si>
  <si>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</si>
  <si>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</si>
  <si>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</si>
  <si>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</si>
  <si>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</si>
  <si>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</si>
  <si>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</si>
  <si>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</si>
  <si>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</si>
  <si>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</si>
  <si>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</si>
  <si>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</si>
  <si>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</si>
  <si>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</si>
  <si>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</si>
  <si>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</si>
  <si>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</si>
  <si>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</si>
  <si>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</si>
  <si>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</si>
  <si>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</si>
  <si>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</si>
  <si>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</si>
  <si>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</si>
  <si>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</si>
  <si>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</si>
  <si>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</si>
  <si>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</si>
  <si>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</si>
  <si>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</si>
  <si>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</si>
  <si>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</si>
  <si>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</si>
  <si>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</si>
  <si>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</si>
  <si>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</si>
  <si>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</si>
  <si>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</si>
  <si>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</si>
  <si>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</si>
  <si>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</si>
  <si>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</si>
  <si>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</si>
  <si>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</si>
  <si>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</si>
  <si>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</si>
  <si>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</si>
  <si>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</si>
  <si>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</si>
  <si>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</si>
  <si>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</si>
  <si>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</si>
  <si>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</si>
  <si>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</si>
  <si>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</si>
  <si>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</si>
  <si>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</si>
  <si>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</si>
  <si>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</si>
  <si>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</si>
  <si>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</si>
  <si>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</si>
  <si>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</si>
  <si>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</si>
  <si>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</si>
  <si>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</si>
  <si>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</si>
  <si>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</si>
  <si>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</si>
  <si>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</si>
  <si>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</si>
  <si>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</si>
  <si>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</si>
  <si>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</si>
  <si>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</si>
  <si>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</si>
  <si>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</si>
  <si>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</si>
  <si>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</si>
  <si>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</si>
  <si>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</si>
  <si>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</si>
  <si>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</si>
  <si>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</si>
  <si>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</si>
  <si>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</si>
  <si>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</si>
  <si>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</si>
  <si>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</si>
  <si>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</si>
  <si>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</si>
  <si>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</si>
  <si>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</si>
  <si>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</si>
  <si>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</si>
  <si>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</si>
  <si>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</si>
  <si>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</si>
  <si>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</si>
  <si>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</si>
  <si>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</si>
  <si>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</si>
  <si>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</si>
  <si>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</si>
  <si>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</si>
  <si>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</si>
  <si>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</si>
  <si>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</si>
  <si>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</si>
  <si>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</si>
  <si>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</si>
  <si>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</si>
  <si>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</si>
  <si>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</si>
  <si>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</si>
  <si>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</si>
  <si>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</si>
  <si>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</si>
  <si>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</si>
  <si>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</si>
  <si>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</si>
  <si>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</si>
  <si>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</si>
  <si>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</si>
  <si>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</si>
  <si>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</si>
  <si>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</si>
  <si>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</si>
  <si>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</si>
  <si>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</si>
  <si>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</si>
  <si>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</si>
  <si>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</si>
  <si>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</si>
  <si>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</si>
  <si>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</si>
  <si>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</si>
  <si>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</si>
  <si>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</si>
  <si>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</si>
  <si>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</si>
  <si>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</si>
  <si>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</si>
  <si>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</si>
  <si>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</si>
  <si>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</si>
  <si>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</si>
  <si>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</si>
  <si>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</si>
  <si>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</si>
  <si>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</si>
  <si>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</si>
  <si>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</si>
  <si>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</si>
  <si>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</si>
  <si>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</si>
  <si>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</si>
  <si>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</si>
  <si>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</si>
  <si>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</si>
  <si>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</si>
  <si>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</si>
  <si>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</si>
  <si>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</si>
  <si>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</si>
  <si>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</si>
  <si>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</si>
  <si>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</si>
  <si>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</si>
  <si>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</si>
  <si>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</si>
  <si>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</si>
  <si>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</si>
  <si>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</si>
  <si>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</si>
  <si>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</si>
  <si>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</si>
  <si>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</si>
  <si>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</si>
  <si>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</si>
  <si>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</si>
  <si>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</si>
  <si>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</si>
  <si>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</si>
  <si>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</si>
  <si>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</si>
  <si>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</si>
  <si>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</si>
  <si>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</si>
  <si>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</si>
  <si>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</si>
  <si>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</si>
  <si>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</si>
  <si>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</si>
  <si>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</si>
  <si>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</si>
  <si>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</si>
  <si>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</si>
  <si>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</si>
  <si>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</si>
  <si>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</si>
  <si>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</si>
  <si>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</si>
  <si>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</si>
  <si>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</si>
  <si>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</si>
  <si>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</si>
  <si>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</si>
  <si>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</si>
  <si>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</si>
  <si>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</si>
  <si>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</si>
  <si>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</si>
  <si>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</si>
  <si>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</si>
  <si>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</si>
  <si>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</si>
  <si>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</si>
  <si>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</si>
  <si>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</si>
  <si>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</si>
  <si>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</si>
  <si>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</si>
  <si>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</si>
  <si>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</si>
  <si>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</si>
  <si>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</si>
  <si>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</si>
  <si>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</si>
  <si>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</si>
  <si>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</si>
  <si>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</si>
  <si>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</si>
  <si>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</si>
  <si>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</si>
  <si>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</si>
  <si>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</si>
  <si>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</si>
  <si>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</si>
  <si>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</si>
  <si>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</si>
  <si>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</si>
  <si>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</si>
  <si>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</si>
  <si>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</si>
  <si>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</si>
  <si>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</si>
  <si>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</si>
  <si>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</si>
  <si>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</si>
  <si>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</si>
  <si>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</si>
  <si>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</si>
  <si>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</si>
  <si>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</si>
  <si>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</si>
  <si>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</si>
  <si>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</si>
  <si>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</si>
  <si>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</si>
  <si>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</si>
  <si>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</si>
  <si>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</si>
  <si>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</si>
  <si>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</si>
  <si>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</si>
  <si>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</si>
  <si>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</si>
  <si>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</si>
  <si>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</si>
  <si>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</si>
  <si>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</si>
  <si>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</si>
  <si>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</si>
  <si>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</si>
  <si>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</si>
  <si>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</si>
  <si>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</si>
  <si>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</si>
  <si>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</si>
  <si>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</si>
  <si>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</si>
  <si>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</si>
  <si>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</si>
  <si>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</si>
  <si>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</si>
  <si>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</si>
  <si>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</si>
  <si>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</si>
  <si>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</si>
  <si>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</si>
  <si>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</si>
  <si>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</si>
  <si>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</si>
  <si>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</si>
  <si>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</si>
  <si>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</si>
  <si>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</si>
  <si>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</si>
  <si>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</si>
  <si>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</si>
  <si>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</si>
  <si>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</si>
  <si>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</si>
  <si>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</si>
  <si>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</si>
  <si>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</si>
  <si>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</si>
  <si>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</si>
  <si>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</si>
  <si>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</si>
  <si>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</si>
  <si>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</si>
  <si>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</si>
  <si>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</si>
  <si>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</si>
  <si>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</si>
  <si>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</si>
  <si>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</si>
  <si>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</si>
  <si>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</si>
  <si>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</si>
  <si>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</si>
  <si>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</si>
  <si>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</si>
  <si>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</si>
  <si>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</si>
  <si>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</si>
  <si>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</si>
  <si>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</si>
  <si>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</si>
  <si>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</si>
  <si>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</si>
  <si>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</si>
  <si>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</si>
  <si>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</si>
  <si>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</si>
  <si>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</si>
  <si>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</si>
  <si>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</si>
  <si>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</si>
  <si>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</si>
  <si>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</si>
  <si>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</si>
  <si>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</si>
  <si>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</si>
  <si>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</si>
  <si>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</si>
  <si>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</si>
  <si>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</si>
  <si>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</si>
  <si>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</si>
  <si>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</si>
  <si>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</si>
  <si>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</si>
  <si>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</si>
  <si>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</si>
  <si>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</si>
  <si>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</si>
  <si>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</si>
  <si>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</si>
  <si>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</si>
  <si>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</si>
  <si>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</si>
  <si>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</si>
  <si>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</si>
  <si>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</si>
  <si>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</si>
  <si>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</si>
  <si>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</si>
  <si>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</si>
  <si>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</si>
  <si>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</si>
  <si>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</si>
  <si>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</si>
  <si>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</si>
  <si>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</si>
  <si>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</si>
  <si>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</si>
  <si>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</si>
  <si>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</si>
  <si>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</si>
  <si>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</si>
  <si>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</si>
  <si>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</si>
  <si>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</si>
  <si>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</si>
  <si>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</si>
  <si>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</si>
  <si>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</si>
  <si>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</si>
  <si>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</si>
  <si>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</si>
  <si>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</si>
  <si>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</si>
  <si>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</si>
  <si>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</si>
  <si>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</si>
  <si>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</si>
  <si>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</si>
  <si>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</si>
  <si>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</si>
  <si>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</si>
  <si>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</si>
  <si>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</si>
  <si>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</si>
  <si>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</si>
  <si>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</si>
  <si>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</si>
  <si>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</si>
  <si>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</si>
  <si>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</si>
  <si>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</si>
  <si>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</si>
  <si>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</si>
  <si>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</si>
  <si>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</si>
  <si>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</si>
  <si>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</si>
  <si>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</si>
  <si>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</si>
  <si>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</si>
  <si>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</si>
  <si>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</si>
  <si>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</si>
  <si>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</si>
  <si>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</si>
  <si>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</si>
  <si>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</si>
  <si>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</si>
  <si>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</si>
  <si>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</si>
  <si>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</si>
  <si>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</si>
  <si>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</si>
  <si>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</si>
  <si>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</si>
  <si>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</si>
  <si>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</si>
  <si>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</si>
  <si>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</si>
  <si>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</si>
  <si>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</si>
  <si>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</si>
  <si>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</si>
  <si>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</si>
  <si>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</si>
  <si>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</si>
  <si>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</si>
  <si>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</si>
  <si>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</si>
  <si>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</si>
  <si>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</si>
  <si>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</si>
  <si>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</si>
  <si>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</si>
  <si>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</si>
  <si>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</si>
  <si>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</si>
  <si>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</si>
  <si>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</si>
  <si>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</si>
  <si>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</si>
  <si>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</si>
  <si>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</si>
  <si>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</si>
  <si>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</si>
  <si>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</si>
  <si>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</si>
  <si>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</si>
  <si>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</si>
  <si>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</si>
  <si>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</si>
  <si>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</si>
  <si>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</si>
  <si>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</si>
  <si>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</si>
  <si>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</si>
  <si>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</si>
  <si>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</si>
  <si>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</si>
  <si>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</si>
  <si>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</si>
  <si>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</si>
  <si>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</si>
  <si>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</si>
  <si>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</si>
  <si>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</si>
  <si>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</si>
  <si>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</si>
  <si>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</si>
  <si>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</si>
  <si>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</si>
  <si>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</si>
  <si>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</si>
  <si>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</si>
  <si>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</si>
  <si>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</si>
  <si>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</si>
  <si>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</si>
  <si>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</si>
  <si>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</si>
  <si>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</si>
  <si>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</si>
  <si>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</si>
  <si>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</si>
  <si>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</si>
  <si>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</si>
  <si>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</si>
  <si>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</si>
  <si>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</si>
  <si>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</si>
  <si>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</si>
  <si>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</si>
  <si>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</si>
  <si>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</si>
  <si>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</si>
  <si>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</si>
  <si>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</si>
  <si>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</si>
  <si>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</si>
  <si>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</si>
  <si>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</si>
  <si>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</si>
  <si>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</si>
  <si>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</si>
  <si>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</si>
  <si>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</si>
  <si>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</si>
  <si>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</si>
  <si>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</si>
  <si>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</si>
  <si>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</si>
  <si>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</si>
  <si>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</si>
  <si>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</si>
  <si>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</si>
  <si>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</si>
  <si>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</si>
  <si>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</si>
  <si>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</si>
  <si>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</si>
  <si>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</si>
  <si>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</si>
  <si>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</si>
  <si>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</si>
  <si>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</si>
  <si>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</si>
  <si>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</si>
  <si>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</si>
  <si>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</si>
  <si>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</si>
  <si>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</si>
  <si>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</si>
  <si>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</si>
  <si>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</si>
  <si>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</si>
  <si>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</si>
  <si>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</si>
  <si>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</si>
  <si>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</si>
  <si>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</si>
  <si>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</si>
  <si>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</si>
  <si>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</si>
  <si>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</si>
  <si>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</si>
  <si>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</si>
  <si>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</si>
  <si>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</si>
  <si>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</si>
  <si>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</si>
  <si>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</si>
  <si>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</si>
  <si>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</si>
  <si>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</si>
  <si>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</si>
  <si>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</si>
  <si>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</si>
  <si>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</si>
  <si>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</si>
  <si>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</si>
  <si>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</si>
  <si>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</si>
  <si>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</si>
  <si>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</si>
  <si>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</si>
  <si>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</si>
  <si>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</si>
  <si>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</si>
  <si>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</si>
  <si>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</si>
  <si>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</si>
  <si>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</si>
  <si>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</si>
  <si>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</si>
  <si>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</si>
  <si>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</si>
  <si>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</si>
  <si>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</si>
  <si>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</si>
  <si>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</si>
  <si>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</si>
  <si>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</si>
  <si>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</si>
  <si>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</si>
  <si>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</si>
  <si>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</si>
  <si>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</si>
  <si>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</si>
  <si>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</si>
  <si>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</si>
  <si>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</si>
  <si>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</si>
  <si>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</si>
  <si>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</si>
  <si>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</si>
  <si>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</si>
  <si>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</si>
  <si>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</si>
  <si>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</si>
  <si>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</si>
  <si>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</si>
  <si>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</si>
  <si>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</si>
  <si>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</si>
  <si>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</si>
  <si>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</si>
  <si>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</si>
  <si>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</si>
  <si>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</si>
  <si>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</si>
  <si>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</si>
  <si>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</si>
  <si>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</si>
  <si>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</si>
  <si>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</si>
  <si>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</si>
  <si>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</si>
  <si>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</si>
  <si>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</si>
  <si>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</si>
  <si>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</si>
  <si>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</si>
  <si>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</si>
  <si>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</si>
  <si>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</si>
  <si>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</si>
  <si>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</si>
  <si>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</si>
  <si>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</si>
  <si>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</si>
  <si>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</si>
  <si>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</si>
  <si>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</si>
  <si>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</si>
  <si>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</si>
  <si>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</si>
  <si>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</si>
  <si>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</si>
  <si>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</si>
  <si>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</si>
  <si>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</si>
  <si>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</si>
  <si>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</si>
  <si>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</si>
  <si>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</si>
  <si>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</si>
  <si>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</si>
  <si>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</si>
  <si>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</si>
  <si>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</si>
  <si>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</si>
  <si>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</si>
  <si>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</si>
  <si>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</si>
  <si>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</si>
  <si>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</si>
  <si>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</si>
  <si>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</si>
  <si>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</si>
  <si>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</si>
  <si>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</si>
  <si>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</si>
  <si>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</si>
  <si>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</si>
  <si>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</si>
  <si>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</si>
  <si>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</si>
  <si>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</si>
  <si>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</si>
  <si>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</si>
  <si>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</si>
  <si>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</si>
  <si>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</si>
  <si>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</si>
  <si>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</si>
  <si>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</si>
  <si>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</si>
  <si>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</si>
  <si>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</si>
  <si>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</si>
  <si>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</si>
  <si>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</si>
  <si>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</si>
  <si>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</si>
  <si>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</si>
  <si>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</si>
  <si>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</si>
  <si>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</si>
  <si>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</si>
  <si>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</si>
  <si>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</si>
  <si>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</si>
  <si>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</si>
  <si>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</si>
  <si>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</si>
  <si>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</si>
  <si>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</si>
  <si>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</si>
  <si>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</si>
  <si>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</si>
  <si>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</si>
  <si>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</si>
  <si>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</si>
  <si>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</si>
  <si>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</si>
  <si>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</si>
  <si>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</si>
  <si>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</si>
  <si>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</si>
  <si>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</si>
  <si>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</si>
  <si>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</si>
  <si>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</si>
  <si>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</si>
  <si>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</si>
  <si>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</si>
  <si>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</si>
  <si>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</si>
  <si>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</si>
  <si>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</si>
  <si>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</si>
  <si>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</si>
  <si>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</si>
  <si>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</si>
  <si>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</si>
  <si>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</si>
  <si>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</si>
  <si>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</si>
  <si>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</si>
  <si>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</si>
  <si>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</si>
  <si>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</si>
  <si>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</si>
  <si>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</si>
  <si>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</si>
  <si>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</si>
  <si>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</si>
  <si>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</si>
  <si>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</si>
  <si>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</si>
  <si>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</si>
  <si>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</si>
  <si>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</si>
  <si>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</si>
  <si>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</si>
  <si>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</si>
  <si>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</si>
  <si>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</si>
  <si>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</si>
  <si>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</si>
  <si>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</si>
  <si>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</si>
  <si>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</si>
  <si>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</si>
  <si>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</si>
  <si>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</si>
  <si>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</si>
  <si>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</si>
  <si>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</si>
  <si>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</si>
  <si>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</si>
  <si>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</si>
  <si>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</si>
  <si>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</si>
  <si>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</si>
  <si>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</si>
  <si>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</si>
  <si>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</si>
  <si>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</si>
  <si>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</si>
  <si>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</si>
  <si>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</si>
  <si>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</si>
  <si>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</si>
  <si>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</si>
  <si>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</si>
  <si>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</si>
  <si>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</si>
  <si>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</si>
  <si>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</si>
  <si>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</si>
  <si>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</si>
  <si>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</si>
  <si>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</si>
  <si>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</si>
  <si>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</si>
  <si>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</si>
  <si>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</si>
  <si>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</si>
  <si>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</si>
  <si>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</si>
  <si>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</si>
  <si>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</si>
  <si>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</si>
  <si>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</si>
  <si>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</si>
  <si>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</si>
  <si>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</si>
  <si>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</si>
  <si>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</si>
  <si>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</si>
  <si>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</si>
  <si>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</si>
  <si>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</si>
  <si>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</si>
  <si>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</si>
  <si>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</si>
  <si>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</si>
  <si>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</si>
  <si>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</si>
  <si>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</si>
  <si>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</si>
  <si>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</si>
  <si>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</si>
  <si>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</si>
  <si>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</si>
  <si>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</si>
  <si>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</si>
  <si>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</si>
  <si>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</si>
  <si>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</si>
  <si>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</si>
  <si>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</si>
  <si>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</si>
  <si>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</si>
  <si>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</si>
  <si>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</si>
  <si>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</si>
  <si>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</si>
  <si>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</si>
  <si>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</si>
  <si>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</si>
  <si>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</si>
  <si>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</si>
  <si>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</si>
  <si>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</si>
  <si>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</si>
  <si>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</si>
  <si>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</si>
  <si>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</si>
  <si>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</si>
  <si>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</si>
  <si>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</si>
  <si>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</si>
  <si>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</si>
  <si>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</si>
  <si>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</si>
  <si>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</si>
  <si>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</si>
  <si>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</si>
  <si>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</si>
  <si>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</si>
  <si>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</si>
  <si>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</si>
  <si>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</si>
  <si>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</si>
  <si>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</si>
  <si>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</si>
  <si>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</si>
  <si>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</si>
  <si>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</si>
  <si>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</si>
  <si>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</si>
  <si>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</si>
  <si>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</si>
  <si>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</si>
  <si>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</si>
  <si>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</si>
  <si>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</si>
  <si>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</si>
  <si>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</si>
  <si>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</si>
  <si>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</si>
  <si>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</si>
  <si>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</si>
  <si>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</si>
  <si>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</si>
  <si>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</si>
  <si>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</si>
  <si>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</si>
  <si>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</si>
  <si>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</si>
  <si>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</si>
  <si>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</si>
  <si>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</si>
  <si>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</si>
  <si>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</si>
  <si>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</si>
  <si>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</si>
  <si>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</si>
  <si>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</si>
  <si>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</si>
  <si>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</si>
  <si>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</si>
  <si>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</si>
  <si>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</si>
  <si>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</si>
  <si>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</si>
  <si>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</si>
  <si>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</si>
  <si>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</si>
  <si>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</si>
  <si>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</si>
  <si>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</si>
  <si>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</si>
  <si>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</si>
  <si>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</si>
  <si>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</si>
  <si>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</si>
  <si>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</si>
  <si>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</si>
  <si>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</si>
  <si>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</si>
  <si>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</si>
  <si>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</si>
  <si>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</si>
  <si>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</si>
  <si>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</si>
  <si>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</si>
  <si>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</si>
  <si>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</si>
  <si>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</si>
  <si>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</si>
  <si>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</si>
  <si>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</si>
  <si>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</si>
  <si>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</si>
  <si>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</si>
  <si>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</si>
  <si>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</si>
  <si>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</si>
  <si>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</si>
  <si>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</si>
  <si>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</si>
  <si>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</si>
  <si>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</si>
  <si>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</si>
  <si>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</si>
  <si>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</si>
  <si>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</si>
  <si>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</si>
  <si>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</si>
  <si>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</si>
  <si>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</si>
  <si>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</si>
  <si>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</si>
  <si>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</si>
  <si>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</si>
  <si>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</si>
  <si>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</si>
  <si>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</si>
  <si>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</si>
  <si>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</si>
  <si>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</si>
  <si>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</si>
  <si>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</si>
  <si>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</si>
  <si>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</si>
  <si>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</si>
  <si>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</si>
  <si>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</si>
  <si>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</si>
  <si>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</si>
  <si>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</si>
  <si>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</si>
  <si>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</si>
  <si>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</si>
  <si>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</si>
  <si>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</si>
  <si>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</si>
  <si>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</si>
  <si>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</si>
  <si>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</si>
  <si>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</si>
  <si>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</si>
  <si>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</si>
  <si>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</si>
  <si>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</si>
  <si>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</si>
  <si>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</si>
  <si>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</si>
  <si>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</si>
  <si>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</si>
  <si>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</si>
  <si>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</si>
  <si>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</si>
  <si>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</si>
  <si>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</si>
  <si>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</si>
  <si>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</si>
  <si>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</si>
  <si>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</si>
  <si>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</si>
  <si>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</si>
  <si>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</si>
  <si>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</si>
  <si>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</si>
  <si>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</si>
  <si>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</si>
  <si>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</si>
  <si>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</si>
  <si>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</si>
  <si>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</si>
  <si>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</si>
  <si>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</si>
  <si>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</si>
  <si>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</si>
  <si>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</si>
  <si>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</si>
  <si>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</si>
  <si>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</si>
  <si>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</si>
  <si>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</si>
  <si>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</si>
  <si>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</si>
  <si>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</si>
  <si>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</si>
  <si>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</si>
  <si>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</si>
  <si>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</si>
  <si>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</si>
  <si>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</si>
  <si>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</si>
  <si>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</si>
  <si>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</si>
  <si>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</si>
  <si>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</si>
  <si>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</si>
  <si>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</si>
  <si>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</si>
  <si>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</si>
  <si>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</si>
  <si>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</si>
  <si>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</si>
  <si>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</si>
  <si>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</si>
  <si>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</si>
  <si>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</si>
  <si>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</si>
  <si>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</si>
  <si>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</si>
  <si>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</si>
  <si>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</si>
  <si>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</si>
  <si>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</si>
  <si>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</si>
  <si>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</si>
  <si>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</si>
  <si>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</si>
  <si>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</si>
  <si>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</si>
  <si>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</si>
  <si>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</si>
  <si>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</si>
  <si>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</si>
  <si>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</si>
  <si>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</si>
  <si>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</si>
  <si>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</si>
  <si>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</si>
  <si>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</si>
  <si>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</si>
  <si>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</si>
  <si>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</si>
  <si>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</si>
  <si>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</si>
  <si>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</si>
  <si>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</si>
  <si>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</si>
  <si>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</si>
  <si>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</si>
  <si>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</si>
  <si>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</si>
  <si>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</si>
  <si>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</si>
  <si>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</si>
  <si>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</si>
  <si>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</si>
  <si>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</si>
  <si>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</si>
  <si>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</si>
  <si>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</si>
  <si>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</si>
  <si>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</si>
  <si>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</si>
  <si>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</si>
  <si>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</si>
  <si>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</si>
  <si>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</si>
  <si>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</si>
  <si>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</si>
  <si>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</si>
  <si>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</si>
  <si>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</si>
  <si>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</si>
  <si>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</si>
  <si>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</si>
  <si>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</si>
  <si>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</si>
  <si>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</si>
  <si>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</si>
  <si>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</si>
  <si>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</si>
  <si>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</si>
  <si>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</si>
  <si>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</si>
  <si>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</si>
  <si>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</si>
  <si>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</si>
  <si>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</si>
  <si>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</si>
  <si>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</si>
  <si>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</si>
  <si>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</si>
  <si>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</si>
  <si>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</si>
  <si>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</si>
  <si>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</si>
  <si>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</si>
  <si>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</si>
  <si>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</si>
  <si>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</si>
  <si>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</si>
  <si>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</si>
  <si>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</si>
  <si>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</si>
  <si>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</si>
  <si>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</si>
  <si>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</si>
  <si>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</si>
  <si>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</si>
  <si>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</si>
  <si>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</si>
  <si>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</si>
  <si>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</si>
  <si>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</si>
  <si>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</si>
  <si>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</si>
  <si>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</si>
  <si>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</si>
  <si>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</si>
  <si>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</si>
  <si>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</si>
  <si>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</si>
  <si>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</si>
  <si>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</si>
  <si>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</si>
  <si>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</si>
  <si>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</si>
  <si>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</si>
  <si>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</si>
  <si>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</si>
  <si>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</si>
  <si>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</si>
  <si>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</si>
  <si>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</si>
  <si>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</si>
  <si>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</si>
  <si>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</si>
  <si>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</si>
  <si>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</si>
  <si>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</si>
  <si>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</si>
  <si>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</si>
  <si>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</si>
  <si>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</si>
  <si>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</si>
  <si>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</si>
  <si>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</si>
  <si>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</si>
  <si>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</si>
  <si>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</si>
  <si>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</si>
  <si>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</si>
  <si>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</si>
  <si>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</si>
  <si>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</si>
  <si>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</si>
  <si>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</si>
  <si>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</si>
  <si>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</si>
  <si>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</si>
  <si>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</si>
  <si>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</si>
  <si>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</si>
  <si>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</si>
  <si>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</si>
  <si>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</si>
  <si>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</si>
  <si>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</si>
  <si>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</si>
  <si>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</si>
  <si>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</si>
  <si>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</si>
  <si>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</si>
  <si>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</si>
  <si>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</si>
  <si>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</si>
  <si>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</si>
  <si>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</si>
  <si>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</si>
  <si>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</si>
  <si>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</si>
  <si>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</si>
  <si>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</si>
  <si>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</si>
  <si>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</si>
  <si>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</si>
  <si>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</si>
  <si>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</si>
  <si>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</si>
  <si>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</si>
  <si>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</si>
  <si>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</si>
  <si>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</si>
  <si>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</si>
  <si>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</si>
  <si>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</si>
  <si>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</si>
  <si>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</si>
  <si>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</si>
  <si>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</si>
  <si>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</si>
  <si>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</si>
  <si>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</si>
  <si>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</si>
  <si>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</si>
  <si>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</si>
  <si>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</si>
  <si>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</si>
  <si>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</si>
  <si>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</si>
  <si>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</si>
  <si>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</si>
  <si>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</si>
  <si>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</si>
  <si>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</si>
  <si>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</si>
  <si>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</si>
  <si>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</si>
  <si>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</si>
  <si>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</si>
  <si>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</si>
  <si>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</si>
  <si>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</si>
  <si>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</si>
  <si>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</si>
  <si>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</si>
  <si>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</si>
  <si>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</si>
  <si>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</si>
  <si>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</si>
  <si>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</si>
  <si>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</si>
  <si>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</si>
  <si>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</si>
  <si>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</si>
  <si>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</si>
  <si>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</si>
  <si>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</si>
  <si>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</si>
  <si>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</si>
  <si>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</si>
  <si>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</si>
  <si>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</si>
  <si>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</si>
  <si>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</si>
  <si>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</si>
  <si>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</si>
  <si>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</si>
  <si>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</si>
  <si>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</si>
  <si>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</si>
  <si>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</si>
  <si>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</si>
  <si>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</si>
  <si>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</si>
  <si>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</si>
  <si>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</si>
  <si>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</si>
  <si>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</si>
  <si>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</si>
  <si>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</si>
  <si>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</si>
  <si>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</si>
  <si>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</si>
  <si>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</si>
  <si>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</si>
  <si>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</si>
  <si>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</si>
  <si>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</si>
  <si>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</si>
  <si>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</si>
  <si>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</si>
  <si>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</si>
  <si>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</si>
  <si>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</si>
  <si>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</si>
  <si>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</si>
  <si>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</si>
  <si>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</si>
  <si>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</si>
  <si>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</si>
  <si>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</si>
  <si>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</si>
  <si>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</si>
  <si>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</si>
  <si>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</si>
  <si>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</si>
  <si>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</si>
  <si>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</si>
  <si>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</si>
  <si>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</si>
  <si>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</si>
  <si>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</si>
  <si>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</si>
  <si>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</si>
  <si>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</si>
  <si>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</si>
  <si>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</si>
  <si>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</si>
  <si>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</si>
  <si>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</si>
  <si>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</si>
  <si>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</si>
  <si>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</si>
  <si>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</si>
  <si>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</si>
  <si>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</si>
  <si>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</si>
  <si>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</si>
  <si>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</si>
  <si>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</si>
  <si>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</si>
  <si>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</si>
  <si>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</si>
  <si>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</si>
  <si>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</si>
  <si>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</si>
  <si>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</si>
  <si>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</si>
  <si>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</si>
  <si>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</si>
  <si>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</si>
  <si>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</si>
  <si>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</si>
  <si>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</si>
  <si>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</si>
  <si>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</si>
  <si>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</si>
  <si>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</si>
  <si>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</si>
  <si>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</si>
  <si>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</si>
  <si>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</si>
  <si>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</si>
  <si>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</si>
  <si>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</si>
  <si>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</si>
  <si>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</si>
  <si>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</si>
  <si>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</si>
  <si>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</si>
  <si>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</si>
  <si>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</si>
  <si>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</si>
  <si>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</si>
  <si>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</si>
  <si>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</si>
  <si>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</si>
  <si>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</si>
  <si>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</si>
  <si>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</si>
  <si>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</si>
  <si>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</si>
  <si>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</si>
  <si>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</si>
  <si>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</si>
  <si>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</si>
  <si>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</si>
  <si>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</si>
  <si>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</si>
  <si>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</si>
  <si>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</si>
  <si>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</si>
  <si>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</si>
  <si>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</si>
  <si>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</si>
  <si>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</si>
  <si>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</si>
  <si>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</si>
  <si>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</si>
  <si>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</si>
  <si>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</si>
  <si>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</si>
  <si>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</si>
  <si>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</si>
  <si>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</si>
  <si>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</si>
  <si>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</si>
  <si>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</si>
  <si>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</si>
  <si>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</si>
  <si>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</si>
  <si>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</si>
  <si>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</si>
  <si>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</si>
  <si>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</si>
  <si>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</si>
  <si>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</si>
  <si>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</si>
  <si>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</si>
  <si>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</si>
  <si>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</si>
  <si>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</si>
  <si>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</si>
  <si>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</si>
  <si>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</si>
  <si>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</si>
  <si>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</si>
  <si>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</si>
  <si>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</si>
  <si>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</si>
  <si>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</si>
  <si>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</si>
  <si>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</si>
  <si>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</si>
  <si>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</si>
  <si>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</si>
  <si>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</si>
  <si>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</si>
  <si>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</si>
  <si>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</si>
  <si>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</si>
  <si>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</si>
  <si>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</si>
  <si>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</si>
  <si>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</si>
  <si>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</si>
  <si>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</si>
  <si>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</si>
  <si>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</si>
  <si>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</si>
  <si>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</si>
  <si>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</si>
  <si>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</si>
  <si>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</si>
  <si>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</si>
  <si>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</si>
  <si>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</si>
  <si>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</si>
  <si>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</si>
  <si>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</si>
  <si>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</si>
  <si>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</si>
  <si>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</si>
  <si>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</si>
  <si>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</si>
  <si>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</si>
  <si>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</si>
  <si>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</si>
  <si>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</si>
  <si>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</si>
  <si>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</si>
  <si>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</si>
  <si>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</si>
  <si>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</si>
  <si>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</si>
  <si>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</si>
  <si>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</si>
  <si>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</si>
  <si>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</si>
  <si>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</si>
  <si>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</si>
  <si>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</si>
  <si>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</si>
  <si>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</si>
  <si>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</si>
  <si>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</si>
  <si>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</si>
  <si>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</si>
  <si>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</si>
  <si>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</si>
  <si>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</si>
  <si>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</si>
  <si>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</si>
  <si>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</si>
  <si>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</si>
  <si>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</si>
  <si>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</si>
  <si>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</si>
  <si>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</si>
  <si>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</si>
  <si>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</si>
  <si>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</si>
  <si>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</si>
  <si>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</si>
  <si>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</si>
  <si>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</si>
  <si>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</si>
  <si>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</si>
  <si>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</si>
  <si>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</si>
  <si>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</si>
  <si>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</si>
  <si>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</si>
  <si>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</si>
  <si>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</si>
  <si>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</si>
  <si>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</si>
  <si>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</si>
  <si>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</si>
  <si>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</si>
  <si>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</si>
  <si>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</si>
  <si>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</si>
  <si>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</si>
  <si>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</si>
  <si>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</si>
  <si>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</si>
  <si>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</si>
  <si>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</si>
  <si>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</si>
  <si>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</si>
  <si>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</si>
  <si>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</si>
  <si>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</si>
  <si>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</si>
  <si>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</si>
  <si>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</si>
  <si>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</si>
  <si>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</si>
  <si>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</si>
  <si>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</si>
  <si>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</si>
  <si>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</si>
  <si>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</si>
  <si>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</si>
  <si>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</si>
  <si>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</si>
  <si>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</si>
  <si>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</si>
  <si>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</si>
  <si>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</si>
  <si>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</si>
  <si>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</si>
  <si>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</si>
  <si>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</si>
  <si>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</si>
  <si>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</si>
  <si>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</si>
  <si>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</si>
  <si>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</si>
  <si>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</si>
  <si>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</si>
  <si>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</si>
  <si>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</si>
  <si>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</si>
  <si>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</si>
  <si>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</si>
  <si>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</si>
  <si>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</si>
  <si>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</si>
  <si>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</si>
  <si>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</si>
  <si>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</si>
  <si>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</si>
  <si>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</si>
  <si>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</si>
  <si>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</si>
  <si>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</si>
  <si>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</si>
  <si>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</si>
  <si>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</si>
  <si>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</si>
  <si>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</si>
  <si>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</si>
  <si>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</si>
  <si>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</si>
  <si>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</si>
  <si>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</si>
  <si>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</si>
  <si>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</si>
  <si>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</si>
  <si>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</si>
  <si>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</si>
  <si>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</si>
  <si>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</si>
  <si>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</si>
  <si>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</si>
  <si>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</si>
  <si>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</si>
  <si>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</si>
  <si>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</si>
  <si>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</si>
  <si>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</si>
  <si>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</si>
  <si>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</si>
  <si>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</si>
  <si>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</si>
  <si>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</si>
  <si>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</si>
  <si>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</si>
  <si>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</si>
  <si>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</si>
  <si>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</si>
  <si>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</si>
  <si>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</si>
  <si>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</si>
  <si>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</si>
  <si>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</si>
  <si>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</si>
  <si>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</si>
  <si>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</si>
  <si>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</si>
  <si>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</si>
  <si>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</si>
  <si>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</si>
  <si>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</si>
  <si>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</si>
  <si>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</si>
  <si>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</si>
  <si>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</si>
  <si>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</si>
  <si>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</si>
  <si>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</si>
  <si>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</si>
  <si>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</si>
  <si>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</si>
  <si>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</si>
  <si>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</si>
  <si>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</si>
  <si>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</si>
  <si>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</si>
  <si>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</si>
  <si>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</si>
  <si>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</si>
  <si>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</si>
  <si>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</si>
  <si>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</si>
  <si>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</si>
  <si>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</si>
  <si>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</si>
  <si>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</si>
  <si>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</si>
  <si>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</si>
  <si>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</si>
  <si>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</si>
  <si>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</si>
  <si>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</si>
  <si>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</si>
  <si>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</si>
  <si>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</si>
  <si>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</si>
  <si>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</si>
  <si>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</si>
  <si>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</si>
  <si>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</si>
  <si>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</si>
  <si>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</si>
  <si>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</si>
  <si>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</si>
  <si>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</si>
  <si>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</si>
  <si>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</si>
  <si>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</si>
  <si>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</si>
  <si>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</si>
  <si>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</si>
  <si>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</si>
  <si>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</si>
  <si>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</si>
  <si>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</si>
  <si>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</si>
  <si>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</si>
  <si>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</si>
  <si>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</si>
  <si>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</si>
  <si>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</si>
  <si>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</si>
  <si>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</si>
  <si>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</si>
  <si>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</si>
  <si>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</si>
  <si>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</si>
  <si>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</si>
  <si>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</si>
  <si>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</si>
  <si>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</si>
  <si>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</si>
  <si>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</si>
  <si>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</si>
  <si>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</si>
  <si>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</si>
  <si>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</si>
  <si>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</si>
  <si>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</si>
  <si>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</si>
  <si>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</si>
  <si>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</si>
  <si>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</si>
  <si>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</si>
  <si>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</si>
  <si>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</si>
  <si>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</si>
  <si>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</si>
  <si>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</si>
  <si>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</si>
  <si>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</si>
  <si>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</si>
  <si>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</si>
  <si>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</si>
  <si>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</si>
  <si>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</si>
  <si>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</si>
  <si>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</si>
  <si>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</si>
  <si>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</si>
  <si>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</si>
  <si>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</si>
  <si>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</si>
  <si>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</si>
  <si>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</si>
  <si>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</si>
  <si>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</si>
  <si>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</si>
  <si>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</si>
  <si>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</si>
  <si>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</si>
  <si>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</si>
  <si>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</si>
  <si>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</si>
  <si>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</si>
  <si>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</si>
  <si>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</si>
  <si>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</si>
  <si>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</si>
  <si>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</si>
  <si>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</si>
  <si>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</si>
  <si>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</si>
  <si>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</si>
  <si>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</si>
  <si>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</si>
  <si>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</si>
  <si>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</si>
  <si>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</si>
  <si>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</si>
  <si>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</si>
  <si>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</si>
  <si>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</si>
  <si>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</si>
  <si>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</si>
  <si>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</si>
  <si>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</si>
  <si>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</si>
  <si>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</si>
  <si>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</si>
  <si>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</si>
  <si>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</si>
  <si>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</si>
  <si>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</si>
  <si>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</si>
  <si>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</si>
  <si>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</si>
  <si>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</si>
  <si>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</si>
  <si>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</si>
  <si>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</si>
  <si>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</si>
  <si>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</si>
  <si>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</si>
  <si>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</si>
  <si>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</si>
  <si>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</si>
  <si>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</si>
  <si>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</si>
  <si>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</si>
  <si>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</si>
  <si>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</si>
  <si>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</si>
  <si>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</si>
  <si>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</si>
  <si>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</si>
  <si>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</si>
  <si>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</si>
  <si>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</si>
  <si>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</si>
  <si>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</si>
  <si>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</si>
  <si>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</si>
  <si>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</si>
  <si>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</si>
  <si>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</si>
  <si>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</si>
  <si>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</si>
  <si>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</si>
  <si>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</si>
  <si>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</si>
  <si>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</si>
  <si>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</si>
  <si>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</si>
  <si>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</si>
  <si>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</si>
  <si>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</si>
  <si>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</si>
  <si>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</si>
  <si>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</si>
  <si>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</si>
  <si>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</si>
  <si>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</si>
  <si>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</si>
  <si>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</si>
  <si>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</si>
  <si>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</si>
  <si>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</si>
  <si>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</si>
  <si>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</si>
  <si>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</si>
  <si>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</si>
  <si>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</si>
  <si>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</si>
  <si>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</si>
  <si>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</si>
  <si>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</si>
  <si>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</si>
  <si>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</si>
  <si>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</si>
  <si>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</si>
  <si>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</si>
  <si>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</si>
  <si>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</si>
  <si>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</si>
  <si>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</si>
  <si>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</si>
  <si>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</si>
  <si>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</si>
  <si>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</si>
  <si>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</si>
  <si>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</si>
  <si>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</si>
  <si>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</si>
  <si>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</si>
  <si>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</si>
  <si>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</si>
  <si>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</si>
  <si>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</si>
  <si>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</si>
  <si>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</si>
  <si>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</si>
  <si>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</si>
  <si>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</si>
  <si>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</si>
  <si>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</si>
  <si>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</si>
  <si>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</si>
  <si>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</si>
  <si>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</si>
  <si>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</si>
  <si>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</si>
  <si>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</si>
  <si>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</si>
  <si>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</si>
  <si>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</si>
  <si>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</si>
  <si>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</si>
  <si>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</si>
  <si>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</si>
  <si>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</si>
  <si>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</si>
  <si>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</si>
  <si>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</si>
  <si>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</si>
  <si>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</si>
  <si>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</si>
  <si>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</si>
  <si>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</si>
  <si>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</si>
  <si>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</si>
  <si>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</si>
  <si>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</si>
  <si>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</si>
  <si>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</si>
  <si>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</si>
  <si>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</si>
  <si>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</si>
  <si>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</si>
  <si>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</si>
  <si>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</si>
  <si>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</si>
  <si>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</si>
  <si>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</si>
  <si>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</si>
  <si>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</si>
  <si>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</si>
  <si>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</si>
  <si>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</si>
  <si>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</si>
  <si>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</si>
  <si>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</si>
  <si>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</si>
  <si>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</si>
  <si>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</si>
  <si>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</si>
  <si>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</si>
  <si>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</si>
  <si>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</si>
  <si>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</si>
  <si>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</si>
  <si>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</si>
  <si>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</si>
  <si>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</si>
  <si>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</si>
  <si>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</si>
  <si>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</si>
  <si>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</si>
  <si>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</si>
  <si>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</si>
  <si>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</si>
  <si>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</si>
  <si>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</si>
  <si>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</si>
  <si>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</si>
  <si>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</si>
  <si>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</si>
  <si>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</si>
  <si>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</si>
  <si>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</si>
  <si>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</si>
  <si>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</si>
  <si>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</si>
  <si>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</si>
  <si>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</si>
  <si>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</si>
  <si>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</si>
  <si>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</si>
  <si>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</si>
  <si>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</si>
  <si>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</si>
  <si>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</si>
  <si>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</si>
  <si>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</si>
  <si>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</si>
  <si>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</si>
  <si>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</si>
  <si>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</si>
  <si>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</si>
  <si>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</si>
  <si>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</si>
  <si>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</si>
  <si>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</si>
  <si>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</si>
  <si>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</si>
  <si>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</si>
  <si>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</si>
  <si>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</si>
  <si>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</si>
  <si>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</si>
  <si>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</si>
  <si>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</si>
  <si>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</si>
  <si>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</si>
  <si>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</si>
  <si>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</si>
  <si>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</si>
  <si>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</si>
  <si>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</si>
  <si>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</si>
  <si>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</si>
  <si>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</si>
  <si>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</si>
  <si>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</si>
  <si>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</si>
  <si>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</si>
  <si>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</si>
  <si>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</si>
  <si>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</si>
  <si>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</si>
  <si>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</si>
  <si>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</si>
  <si>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</si>
  <si>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</si>
  <si>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</si>
  <si>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</si>
  <si>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</si>
  <si>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</si>
  <si>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</si>
  <si>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</si>
  <si>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</si>
  <si>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</si>
  <si>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</si>
  <si>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</si>
  <si>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</si>
  <si>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</si>
  <si>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</si>
  <si>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</si>
  <si>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</si>
  <si>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</si>
  <si>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</si>
  <si>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</si>
  <si>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</si>
  <si>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</si>
  <si>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</si>
  <si>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</si>
  <si>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</si>
  <si>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</si>
  <si>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</si>
  <si>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</si>
  <si>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</si>
  <si>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</si>
  <si>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</si>
  <si>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</si>
  <si>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</si>
  <si>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</si>
  <si>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</si>
  <si>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</si>
  <si>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</si>
  <si>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</si>
  <si>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</si>
  <si>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</si>
  <si>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</si>
  <si>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</si>
  <si>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</si>
  <si>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</si>
  <si>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</si>
  <si>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</si>
  <si>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</si>
  <si>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</si>
  <si>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</si>
  <si>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</si>
  <si>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</si>
  <si>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</si>
  <si>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</si>
  <si>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</si>
  <si>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</si>
  <si>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</si>
  <si>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</si>
  <si>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</si>
  <si>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</si>
  <si>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</si>
  <si>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</si>
  <si>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</si>
  <si>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</si>
  <si>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</si>
  <si>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</si>
  <si>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</si>
  <si>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</si>
  <si>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</si>
  <si>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</si>
  <si>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</si>
  <si>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</si>
  <si>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</si>
  <si>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</si>
  <si>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</si>
  <si>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</si>
  <si>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</si>
  <si>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</si>
  <si>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</si>
  <si>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</si>
  <si>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</si>
  <si>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</si>
  <si>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</si>
  <si>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</si>
  <si>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</si>
  <si>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</si>
  <si>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</si>
  <si>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</si>
  <si>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</si>
  <si>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</si>
  <si>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</si>
  <si>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</si>
  <si>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</si>
  <si>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</si>
  <si>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</si>
  <si>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</si>
  <si>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</si>
  <si>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</si>
  <si>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</si>
  <si>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</si>
  <si>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</si>
  <si>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</si>
  <si>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</si>
  <si>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</si>
  <si>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</si>
  <si>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</si>
  <si>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</si>
  <si>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</si>
  <si>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</si>
  <si>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</si>
  <si>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</si>
  <si>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</si>
  <si>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</si>
  <si>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</si>
  <si>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</si>
  <si>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</si>
  <si>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</si>
  <si>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</si>
  <si>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</si>
  <si>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</si>
  <si>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</si>
  <si>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</si>
  <si>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</si>
  <si>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</si>
  <si>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</si>
  <si>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</si>
  <si>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</si>
  <si>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</si>
  <si>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</si>
  <si>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</si>
  <si>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</si>
  <si>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</si>
  <si>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</si>
  <si>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</si>
  <si>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</si>
  <si>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</si>
  <si>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</si>
  <si>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</si>
  <si>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</si>
  <si>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</si>
  <si>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</si>
  <si>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</si>
  <si>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</si>
  <si>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</si>
  <si>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</si>
  <si>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</si>
  <si>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</si>
  <si>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</si>
  <si>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</si>
  <si>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</si>
  <si>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</si>
  <si>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</si>
  <si>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</si>
  <si>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</si>
  <si>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</si>
  <si>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</si>
  <si>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</si>
  <si>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</si>
  <si>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</si>
  <si>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</si>
  <si>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</si>
  <si>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</si>
  <si>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</si>
  <si>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</si>
  <si>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</si>
  <si>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</si>
  <si>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</si>
  <si>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</si>
  <si>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</si>
  <si>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</si>
  <si>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</si>
  <si>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</si>
  <si>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</si>
  <si>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</si>
  <si>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</si>
  <si>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</si>
  <si>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</si>
  <si>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</si>
  <si>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</si>
  <si>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</si>
  <si>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</si>
  <si>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</si>
  <si>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</si>
  <si>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</si>
  <si>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</si>
  <si>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</si>
  <si>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</si>
  <si>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</si>
  <si>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</si>
  <si>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</si>
  <si>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</si>
  <si>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</si>
  <si>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</si>
  <si>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</si>
  <si>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</si>
  <si>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</si>
  <si>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</si>
  <si>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</si>
  <si>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</si>
  <si>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</si>
  <si>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</si>
  <si>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</si>
  <si>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</si>
  <si>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</si>
  <si>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</si>
  <si>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</si>
  <si>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</si>
  <si>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</si>
  <si>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</si>
  <si>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</si>
  <si>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</si>
  <si>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</si>
  <si>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</si>
  <si>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</si>
  <si>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</si>
  <si>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</si>
  <si>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</si>
  <si>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</si>
  <si>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</si>
  <si>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</si>
  <si>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</si>
  <si>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</si>
  <si>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</si>
  <si>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</si>
  <si>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</si>
  <si>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</si>
  <si>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</si>
  <si>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</si>
  <si>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</si>
  <si>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</si>
  <si>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</si>
  <si>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</si>
  <si>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</si>
  <si>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</si>
  <si>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</si>
  <si>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</si>
  <si>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</si>
  <si>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</si>
  <si>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</si>
  <si>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</si>
  <si>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</si>
  <si>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</si>
  <si>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</si>
  <si>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</si>
  <si>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</si>
  <si>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</si>
  <si>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</si>
  <si>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</si>
  <si>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</si>
  <si>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</si>
  <si>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</si>
  <si>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</si>
  <si>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</si>
  <si>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</si>
  <si>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</si>
  <si>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</si>
  <si>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</si>
  <si>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</si>
  <si>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</si>
  <si>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</si>
  <si>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</si>
  <si>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</si>
  <si>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</si>
  <si>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</si>
  <si>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</si>
  <si>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</si>
  <si>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</si>
  <si>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</si>
  <si>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</si>
  <si>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</si>
  <si>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</si>
  <si>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</si>
  <si>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</si>
  <si>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</si>
  <si>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</si>
  <si>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</si>
  <si>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</si>
  <si>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</si>
  <si>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</si>
  <si>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</si>
  <si>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</si>
  <si>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</si>
  <si>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</si>
  <si>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</si>
  <si>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</si>
  <si>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</si>
  <si>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</si>
  <si>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</si>
  <si>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</si>
  <si>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</si>
  <si>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</si>
  <si>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</si>
  <si>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</si>
  <si>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</si>
  <si>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</si>
  <si>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</si>
  <si>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</si>
  <si>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</si>
  <si>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</si>
  <si>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</si>
  <si>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</si>
  <si>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</si>
  <si>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</si>
  <si>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</si>
  <si>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</si>
  <si>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</si>
  <si>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</si>
  <si>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</si>
  <si>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</si>
  <si>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</si>
  <si>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</si>
  <si>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</si>
  <si>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</si>
  <si>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</si>
  <si>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</si>
  <si>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</si>
  <si>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</si>
  <si>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</si>
  <si>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</si>
  <si>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</si>
  <si>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</si>
  <si>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</si>
  <si>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</si>
  <si>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</si>
  <si>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</si>
  <si>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</si>
  <si>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</si>
  <si>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</si>
  <si>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</si>
  <si>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</si>
  <si>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</si>
  <si>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</si>
  <si>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</si>
  <si>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</si>
  <si>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</si>
  <si>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</si>
  <si>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</si>
  <si>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</si>
  <si>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</si>
  <si>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</si>
  <si>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</si>
  <si>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</si>
  <si>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</si>
  <si>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</si>
  <si>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</si>
  <si>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</si>
  <si>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</si>
  <si>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</si>
  <si>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</si>
  <si>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</si>
  <si>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</si>
  <si>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</si>
  <si>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</si>
  <si>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</si>
  <si>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</si>
  <si>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</si>
  <si>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</si>
  <si>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</si>
  <si>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</si>
  <si>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</si>
  <si>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</si>
  <si>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</si>
  <si>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</si>
  <si>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</si>
  <si>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</si>
  <si>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</si>
  <si>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</si>
  <si>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</si>
  <si>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</si>
  <si>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</si>
  <si>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</si>
  <si>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</si>
  <si>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</si>
  <si>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</si>
  <si>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</si>
  <si>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</si>
  <si>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</si>
  <si>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</si>
  <si>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</si>
  <si>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</si>
  <si>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</si>
  <si>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</si>
  <si>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</si>
  <si>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</si>
  <si>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</si>
  <si>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</si>
  <si>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</si>
  <si>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</si>
  <si>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</si>
  <si>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</si>
  <si>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</si>
  <si>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</si>
  <si>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</si>
  <si>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</si>
  <si>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</si>
  <si>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</si>
  <si>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</si>
  <si>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</si>
  <si>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</si>
  <si>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</si>
  <si>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</si>
  <si>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</si>
  <si>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</si>
  <si>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</si>
  <si>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</si>
  <si>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</si>
  <si>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</si>
  <si>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</si>
  <si>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</si>
  <si>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</si>
  <si>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</si>
  <si>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</si>
  <si>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</si>
  <si>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</si>
  <si>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</si>
  <si>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</si>
  <si>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</si>
  <si>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</si>
  <si>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</si>
  <si>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</si>
  <si>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</si>
  <si>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</si>
  <si>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</si>
  <si>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</si>
  <si>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</si>
  <si>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</si>
  <si>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</si>
  <si>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</si>
  <si>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</si>
  <si>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</si>
  <si>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</si>
  <si>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</si>
  <si>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</si>
  <si>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</si>
  <si>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</si>
  <si>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</si>
  <si>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</si>
  <si>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</si>
  <si>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</si>
  <si>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</si>
  <si>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</si>
  <si>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</si>
  <si>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</si>
  <si>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</si>
  <si>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</si>
  <si>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</si>
  <si>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</si>
  <si>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</si>
  <si>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</si>
  <si>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</si>
  <si>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</si>
  <si>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</si>
  <si>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</si>
  <si>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</si>
  <si>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</si>
  <si>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</si>
  <si>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</si>
  <si>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</si>
  <si>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</si>
  <si>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</si>
  <si>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</si>
  <si>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</si>
  <si>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</si>
  <si>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</si>
  <si>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</si>
  <si>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</si>
  <si>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</si>
  <si>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</si>
  <si>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</si>
  <si>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</si>
  <si>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</si>
  <si>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</si>
  <si>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</si>
  <si>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</si>
  <si>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</si>
  <si>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</si>
  <si>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</si>
  <si>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</si>
  <si>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</si>
  <si>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</si>
  <si>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</si>
  <si>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</si>
  <si>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</si>
  <si>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</si>
  <si>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</si>
  <si>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</si>
  <si>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</si>
  <si>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</si>
  <si>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</si>
  <si>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</si>
  <si>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</si>
  <si>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</si>
  <si>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</si>
  <si>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</si>
  <si>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</si>
  <si>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</si>
  <si>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</si>
  <si>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</si>
  <si>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</si>
  <si>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</si>
  <si>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</si>
  <si>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</si>
  <si>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</si>
  <si>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</si>
  <si>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</si>
  <si>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</si>
  <si>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</si>
  <si>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</si>
  <si>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</si>
  <si>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</si>
  <si>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</si>
  <si>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</si>
  <si>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</si>
  <si>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</si>
  <si>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</si>
  <si>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</si>
  <si>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</si>
  <si>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</si>
  <si>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</si>
  <si>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</si>
  <si>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</si>
  <si>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</si>
  <si>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</si>
  <si>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</si>
  <si>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</si>
  <si>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</si>
  <si>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</si>
  <si>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</si>
  <si>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</si>
  <si>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</si>
  <si>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</si>
  <si>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</si>
  <si>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</si>
  <si>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</si>
  <si>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</si>
  <si>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</si>
  <si>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</si>
  <si>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</si>
  <si>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</si>
  <si>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</si>
  <si>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</si>
  <si>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</si>
  <si>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</si>
  <si>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</si>
  <si>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</si>
  <si>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</si>
  <si>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</si>
  <si>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</si>
  <si>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</si>
  <si>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</si>
  <si>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</si>
  <si>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</si>
  <si>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</si>
  <si>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</si>
  <si>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</si>
  <si>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</si>
  <si>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</si>
  <si>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</si>
  <si>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</si>
  <si>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</si>
  <si>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</si>
  <si>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</si>
  <si>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</si>
  <si>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</si>
  <si>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</si>
  <si>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</si>
  <si>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</si>
  <si>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</si>
  <si>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</si>
  <si>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</si>
  <si>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</si>
  <si>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</si>
  <si>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</si>
  <si>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</si>
  <si>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</si>
  <si>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</si>
  <si>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</si>
  <si>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</si>
  <si>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</si>
  <si>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</si>
  <si>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</si>
  <si>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</si>
  <si>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</si>
  <si>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</si>
  <si>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</si>
  <si>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</si>
  <si>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</si>
  <si>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</si>
  <si>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</si>
  <si>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</si>
  <si>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</si>
  <si>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</si>
  <si>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</si>
  <si>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</si>
  <si>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</si>
  <si>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</si>
  <si>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</si>
  <si>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</si>
  <si>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</si>
  <si>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</si>
  <si>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</si>
  <si>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</si>
  <si>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</si>
  <si>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</si>
  <si>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</si>
  <si>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</si>
  <si>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</si>
  <si>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</si>
  <si>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</si>
  <si>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</si>
  <si>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</si>
  <si>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</si>
  <si>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</si>
  <si>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</si>
  <si>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</si>
  <si>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</si>
  <si>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</si>
  <si>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</si>
  <si>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</si>
  <si>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</si>
  <si>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</si>
  <si>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</si>
  <si>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</si>
  <si>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</si>
  <si>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</si>
  <si>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</si>
  <si>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</si>
  <si>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</si>
  <si>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</si>
  <si>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</si>
  <si>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</si>
  <si>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</si>
  <si>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</si>
  <si>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</si>
  <si>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</si>
  <si>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</si>
  <si>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</si>
  <si>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</si>
  <si>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</si>
  <si>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</si>
  <si>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</si>
  <si>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</si>
  <si>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</si>
  <si>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</si>
  <si>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</si>
  <si>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</si>
  <si>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</si>
  <si>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</si>
  <si>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</si>
  <si>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</si>
  <si>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</si>
  <si>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</si>
  <si>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</si>
  <si>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</si>
  <si>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</si>
  <si>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</si>
  <si>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</si>
  <si>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</si>
  <si>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</si>
  <si>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</si>
  <si>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</si>
  <si>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</si>
  <si>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</si>
  <si>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</si>
  <si>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</si>
  <si>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</si>
  <si>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</si>
  <si>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</si>
  <si>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</si>
  <si>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</si>
  <si>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</si>
  <si>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</si>
  <si>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</si>
  <si>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</si>
  <si>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</si>
  <si>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</si>
  <si>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</si>
  <si>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</si>
  <si>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</si>
  <si>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</si>
  <si>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</si>
  <si>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</si>
  <si>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</si>
  <si>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</si>
  <si>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</si>
  <si>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</si>
  <si>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</si>
  <si>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</si>
  <si>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</si>
  <si>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</si>
  <si>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</si>
  <si>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</si>
  <si>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</si>
  <si>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</si>
  <si>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</si>
  <si>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</si>
  <si>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</si>
  <si>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</si>
  <si>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</si>
  <si>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</si>
  <si>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</si>
  <si>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</si>
  <si>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</si>
  <si>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</si>
  <si>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</si>
  <si>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</si>
  <si>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</si>
  <si>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</si>
  <si>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</si>
  <si>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</si>
  <si>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</si>
  <si>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</si>
  <si>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</si>
  <si>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</si>
  <si>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</si>
  <si>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</si>
  <si>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</si>
  <si>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</si>
  <si>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</si>
  <si>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</si>
  <si>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</si>
  <si>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</si>
  <si>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</si>
  <si>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</si>
  <si>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</si>
  <si>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</si>
  <si>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</si>
  <si>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</si>
  <si>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</si>
  <si>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</si>
  <si>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</si>
  <si>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</si>
  <si>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</si>
  <si>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</si>
  <si>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</si>
  <si>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</si>
  <si>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</si>
  <si>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</si>
  <si>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</si>
  <si>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</si>
  <si>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</si>
  <si>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</si>
  <si>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</si>
  <si>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</si>
  <si>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</si>
  <si>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</si>
  <si>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</si>
  <si>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</si>
  <si>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</si>
  <si>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</si>
  <si>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</si>
  <si>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</si>
  <si>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</si>
  <si>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</si>
  <si>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</si>
  <si>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</si>
  <si>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</si>
  <si>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</si>
  <si>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</si>
  <si>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</si>
  <si>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</si>
  <si>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</si>
  <si>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</si>
  <si>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</si>
  <si>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</si>
  <si>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</si>
  <si>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</si>
  <si>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</si>
  <si>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</si>
  <si>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</si>
  <si>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</si>
  <si>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</si>
  <si>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</si>
  <si>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</si>
  <si>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</si>
  <si>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</si>
  <si>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</si>
  <si>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</si>
  <si>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</si>
  <si>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</si>
  <si>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</si>
  <si>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</si>
  <si>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</si>
  <si>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</si>
  <si>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</si>
  <si>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</si>
  <si>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</si>
  <si>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</si>
  <si>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</si>
  <si>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</si>
  <si>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</si>
  <si>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</si>
  <si>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</si>
  <si>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</si>
  <si>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</si>
  <si>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</si>
  <si>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</si>
  <si>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</si>
  <si>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</si>
  <si>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</si>
  <si>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</si>
  <si>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</si>
  <si>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</si>
  <si>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</si>
  <si>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</si>
  <si>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</si>
  <si>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</si>
  <si>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</si>
  <si>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</si>
  <si>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</si>
  <si>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</si>
  <si>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</si>
  <si>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</si>
  <si>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</si>
  <si>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</si>
  <si>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</si>
  <si>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</si>
  <si>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</si>
  <si>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</si>
  <si>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</si>
  <si>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</si>
  <si>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</si>
  <si>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</si>
  <si>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</si>
  <si>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</si>
  <si>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</si>
  <si>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</si>
  <si>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</si>
  <si>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</si>
  <si>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</si>
  <si>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</si>
  <si>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</si>
  <si>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</si>
  <si>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</si>
  <si>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</si>
  <si>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</si>
  <si>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</si>
  <si>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</si>
  <si>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</si>
  <si>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</si>
  <si>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</si>
  <si>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</si>
  <si>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</si>
  <si>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</si>
  <si>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</si>
  <si>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</si>
  <si>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</si>
  <si>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</si>
  <si>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</si>
  <si>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</si>
  <si>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</si>
  <si>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</si>
  <si>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</si>
  <si>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</si>
  <si>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</si>
  <si>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</si>
  <si>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</si>
  <si>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</si>
  <si>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</si>
  <si>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</si>
  <si>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</si>
  <si>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</si>
  <si>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</si>
  <si>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</si>
  <si>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</si>
  <si>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</si>
  <si>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</si>
  <si>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</si>
  <si>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</si>
  <si>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</si>
  <si>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</si>
  <si>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</si>
  <si>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</si>
  <si>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</si>
  <si>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</si>
  <si>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</si>
  <si>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</si>
  <si>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</si>
  <si>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</si>
  <si>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</si>
  <si>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</si>
  <si>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</si>
  <si>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</si>
  <si>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</si>
  <si>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</si>
  <si>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</si>
  <si>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</si>
  <si>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</si>
  <si>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</si>
  <si>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</si>
  <si>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</si>
  <si>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</si>
  <si>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</si>
  <si>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</si>
  <si>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</si>
  <si>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</si>
  <si>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</si>
  <si>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</si>
  <si>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</si>
  <si>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</si>
  <si>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</si>
  <si>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</si>
  <si>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</si>
  <si>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</si>
  <si>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</si>
  <si>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</si>
  <si>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</si>
  <si>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</si>
  <si>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</si>
  <si>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</si>
  <si>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</si>
  <si>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</si>
  <si>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</si>
  <si>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</si>
  <si>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</si>
  <si>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</si>
  <si>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</si>
  <si>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</si>
  <si>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</si>
  <si>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</si>
  <si>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</si>
  <si>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</si>
  <si>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</si>
  <si>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</si>
  <si>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</si>
  <si>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</si>
  <si>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</si>
  <si>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</si>
  <si>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</si>
  <si>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</si>
  <si>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</si>
  <si>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</si>
  <si>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</si>
  <si>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</si>
  <si>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</si>
  <si>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</si>
  <si>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</si>
  <si>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</si>
  <si>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</si>
  <si>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</si>
  <si>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</si>
  <si>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</si>
  <si>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</si>
  <si>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</si>
  <si>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</si>
  <si>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</si>
  <si>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</si>
  <si>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</si>
  <si>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</si>
  <si>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</si>
  <si>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</si>
  <si>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</si>
  <si>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</si>
  <si>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</si>
  <si>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</si>
  <si>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</si>
  <si>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</si>
  <si>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</si>
  <si>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</si>
  <si>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</si>
  <si>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</si>
  <si>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</si>
  <si>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</si>
  <si>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</si>
  <si>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</si>
  <si>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</si>
  <si>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</si>
  <si>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</si>
  <si>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</si>
  <si>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</si>
  <si>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</si>
  <si>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</si>
  <si>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</si>
  <si>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</si>
  <si>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</si>
  <si>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</si>
  <si>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</si>
  <si>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</si>
  <si>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</si>
  <si>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</si>
  <si>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</si>
  <si>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</si>
  <si>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</si>
  <si>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</si>
  <si>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</si>
  <si>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</si>
  <si>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</si>
  <si>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</si>
  <si>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</si>
  <si>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</si>
  <si>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</si>
  <si>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</si>
  <si>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</si>
  <si>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</si>
  <si>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</si>
  <si>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</si>
  <si>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</si>
  <si>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</si>
  <si>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</si>
  <si>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</si>
  <si>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</si>
  <si>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</si>
  <si>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</si>
  <si>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</si>
  <si>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</si>
  <si>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</si>
  <si>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</si>
  <si>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</si>
  <si>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</si>
  <si>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</si>
  <si>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</si>
  <si>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</si>
  <si>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</si>
  <si>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</si>
  <si>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</si>
  <si>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</si>
  <si>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</si>
  <si>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</si>
  <si>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</si>
  <si>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</si>
  <si>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</si>
  <si>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</si>
  <si>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</si>
  <si>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</si>
  <si>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</si>
  <si>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</si>
  <si>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</si>
  <si>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</si>
  <si>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</si>
  <si>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</si>
  <si>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</si>
  <si>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</si>
  <si>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</si>
  <si>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</si>
  <si>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</si>
  <si>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</si>
  <si>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</si>
  <si>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</si>
  <si>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</si>
  <si>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</si>
  <si>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</si>
  <si>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</si>
  <si>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</si>
  <si>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</si>
  <si>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</si>
  <si>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</si>
  <si>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</si>
  <si>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</si>
  <si>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</si>
  <si>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</si>
  <si>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</si>
  <si>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</si>
  <si>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</si>
  <si>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</si>
  <si>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</si>
  <si>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</si>
  <si>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</si>
  <si>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</si>
  <si>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</si>
  <si>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</si>
  <si>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</si>
  <si>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</si>
  <si>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</si>
  <si>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</si>
  <si>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</si>
  <si>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</si>
  <si>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</si>
  <si>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</si>
  <si>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</si>
  <si>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</si>
  <si>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</si>
  <si>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</si>
  <si>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</si>
  <si>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</si>
  <si>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</si>
  <si>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</si>
  <si>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</si>
  <si>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</si>
  <si>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</si>
  <si>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</si>
  <si>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</si>
  <si>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</si>
  <si>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</si>
  <si>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</si>
  <si>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</si>
  <si>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</si>
  <si>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</si>
  <si>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</si>
  <si>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</si>
  <si>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</si>
  <si>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</si>
  <si>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</si>
  <si>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</si>
  <si>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</si>
  <si>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</si>
  <si>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</si>
  <si>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</si>
  <si>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</si>
  <si>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</si>
  <si>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</si>
  <si>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</si>
  <si>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</si>
  <si>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</si>
  <si>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</si>
  <si>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</si>
  <si>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</si>
  <si>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</si>
  <si>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</si>
  <si>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</si>
  <si>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</si>
  <si>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</si>
  <si>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</si>
  <si>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</si>
  <si>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</si>
  <si>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</si>
  <si>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</si>
  <si>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</si>
  <si>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</si>
  <si>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</si>
  <si>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</si>
  <si>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</si>
  <si>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</si>
  <si>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</si>
  <si>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</si>
  <si>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</si>
  <si>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</si>
  <si>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</si>
  <si>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</si>
  <si>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</si>
  <si>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</si>
  <si>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</si>
  <si>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</si>
  <si>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</si>
  <si>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</si>
  <si>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</si>
  <si>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</si>
  <si>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</si>
  <si>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</si>
  <si>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</si>
  <si>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</si>
  <si>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</si>
  <si>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</si>
  <si>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</si>
  <si>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</si>
  <si>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</si>
  <si>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</si>
  <si>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</si>
  <si>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</si>
  <si>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</si>
  <si>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</si>
  <si>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</si>
  <si>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</si>
  <si>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</si>
  <si>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</si>
  <si>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</si>
  <si>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</si>
  <si>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</si>
  <si>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</si>
  <si>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</si>
  <si>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</si>
  <si>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</si>
  <si>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</si>
  <si>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</si>
  <si>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</si>
  <si>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</si>
  <si>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</si>
  <si>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</si>
  <si>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</si>
  <si>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</si>
  <si>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</si>
  <si>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</si>
  <si>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</si>
  <si>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</si>
  <si>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</si>
  <si>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</si>
  <si>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</si>
  <si>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</si>
  <si>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</si>
  <si>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</si>
  <si>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</si>
  <si>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</si>
  <si>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</si>
  <si>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</si>
  <si>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</si>
  <si>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</si>
  <si>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</si>
  <si>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</si>
  <si>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</si>
  <si>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</si>
  <si>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</si>
  <si>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</si>
  <si>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</si>
  <si>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</si>
  <si>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</si>
  <si>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</si>
  <si>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</si>
  <si>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</si>
  <si>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</si>
  <si>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</si>
  <si>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</si>
  <si>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</si>
  <si>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</si>
  <si>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</si>
  <si>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</si>
  <si>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</si>
  <si>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</si>
  <si>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</si>
  <si>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</si>
  <si>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</si>
  <si>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</si>
  <si>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</si>
  <si>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</si>
  <si>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</si>
  <si>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</si>
  <si>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</si>
  <si>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</si>
  <si>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</si>
  <si>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</si>
  <si>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</si>
  <si>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</si>
  <si>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</si>
  <si>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</si>
  <si>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</si>
  <si>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</si>
  <si>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</si>
  <si>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</si>
  <si>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</si>
  <si>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</si>
  <si>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</si>
  <si>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</si>
  <si>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</si>
  <si>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</si>
  <si>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</si>
  <si>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</si>
  <si>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</si>
  <si>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</si>
  <si>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</si>
  <si>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</si>
  <si>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</si>
  <si>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</si>
  <si>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</si>
  <si>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</si>
  <si>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</si>
  <si>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</si>
  <si>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</si>
  <si>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</si>
  <si>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</si>
  <si>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</si>
  <si>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</si>
  <si>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</si>
  <si>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</si>
  <si>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</si>
  <si>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</si>
  <si>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</si>
  <si>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</si>
  <si>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</si>
  <si>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</si>
  <si>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</si>
  <si>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</si>
  <si>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</si>
  <si>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</si>
  <si>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</si>
  <si>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</si>
  <si>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</si>
  <si>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</si>
  <si>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</si>
  <si>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</si>
  <si>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</si>
  <si>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</si>
  <si>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</si>
  <si>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</si>
  <si>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</si>
  <si>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</si>
  <si>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</si>
  <si>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</si>
  <si>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</si>
  <si>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</si>
  <si>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</si>
  <si>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</si>
  <si>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</si>
  <si>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</si>
  <si>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</si>
  <si>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</si>
  <si>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</si>
  <si>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</si>
  <si>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</si>
  <si>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</si>
  <si>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</si>
  <si>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</si>
  <si>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</si>
  <si>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</si>
  <si>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</si>
  <si>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</si>
  <si>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</si>
  <si>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</si>
  <si>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</si>
  <si>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</si>
  <si>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</si>
  <si>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</si>
  <si>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</si>
  <si>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</si>
  <si>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</si>
  <si>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</si>
  <si>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</si>
  <si>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</si>
  <si>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</si>
  <si>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</si>
  <si>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</si>
  <si>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</si>
  <si>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</si>
  <si>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</si>
  <si>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</si>
  <si>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</si>
  <si>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</si>
  <si>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</si>
  <si>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</si>
  <si>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</si>
  <si>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</si>
  <si>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</si>
  <si>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</si>
  <si>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</si>
  <si>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</si>
  <si>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</si>
  <si>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</si>
  <si>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</si>
  <si>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</si>
  <si>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</si>
  <si>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</si>
  <si>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</si>
  <si>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</si>
  <si>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</si>
  <si>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</si>
  <si>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</si>
  <si>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</si>
  <si>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</si>
  <si>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</si>
  <si>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</si>
  <si>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</si>
  <si>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</si>
  <si>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</si>
  <si>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</si>
  <si>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</si>
  <si>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</si>
  <si>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</si>
  <si>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</si>
  <si>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</si>
  <si>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</si>
  <si>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</si>
  <si>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</si>
  <si>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</si>
  <si>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</si>
  <si>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</si>
  <si>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</si>
  <si>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</si>
  <si>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</si>
  <si>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</si>
  <si>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</si>
  <si>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</si>
  <si>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</si>
  <si>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</si>
  <si>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</si>
  <si>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</si>
  <si>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</si>
  <si>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</si>
  <si>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</si>
  <si>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</si>
  <si>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</si>
  <si>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</si>
  <si>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</si>
  <si>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</si>
  <si>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</si>
  <si>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</si>
  <si>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</si>
  <si>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</si>
  <si>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</si>
  <si>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</si>
  <si>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</si>
  <si>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</si>
  <si>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</si>
  <si>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</si>
  <si>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</si>
  <si>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</si>
  <si>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</si>
  <si>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</si>
  <si>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</si>
  <si>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</si>
  <si>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</si>
  <si>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</si>
  <si>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</si>
  <si>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</si>
  <si>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</si>
  <si>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</si>
  <si>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</si>
  <si>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</si>
  <si>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</si>
  <si>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</si>
  <si>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</si>
  <si>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</si>
  <si>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</si>
  <si>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</si>
  <si>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</si>
  <si>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</si>
  <si>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</si>
  <si>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</si>
  <si>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</si>
  <si>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</si>
  <si>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</si>
  <si>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</si>
  <si>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</si>
  <si>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</si>
  <si>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</si>
  <si>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</si>
  <si>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</si>
  <si>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</si>
  <si>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</si>
  <si>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</si>
  <si>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</si>
  <si>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</si>
  <si>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</si>
  <si>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</si>
  <si>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</si>
  <si>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</si>
  <si>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</si>
  <si>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</si>
  <si>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</si>
  <si>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</si>
  <si>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</si>
  <si>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</si>
  <si>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</si>
  <si>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</si>
  <si>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</si>
  <si>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</si>
  <si>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</si>
  <si>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</si>
  <si>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</si>
  <si>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</si>
  <si>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</si>
  <si>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</si>
  <si>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</si>
  <si>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</si>
  <si>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</si>
  <si>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</si>
  <si>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</si>
  <si>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</si>
  <si>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</si>
  <si>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</si>
  <si>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</si>
  <si>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</si>
  <si>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</si>
  <si>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</si>
  <si>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</si>
  <si>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</si>
  <si>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</si>
  <si>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</si>
  <si>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</si>
  <si>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</si>
  <si>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</si>
  <si>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</si>
  <si>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</si>
  <si>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</si>
  <si>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</si>
  <si>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</si>
  <si>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</si>
  <si>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</si>
  <si>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</si>
  <si>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</si>
  <si>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</si>
  <si>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</si>
  <si>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</si>
  <si>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</si>
  <si>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</si>
  <si>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</si>
  <si>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</si>
  <si>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</si>
  <si>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</si>
  <si>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</si>
  <si>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</si>
  <si>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</si>
  <si>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</si>
  <si>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</si>
  <si>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</si>
  <si>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</si>
  <si>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</si>
  <si>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</si>
  <si>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</si>
  <si>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</si>
  <si>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</si>
  <si>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</si>
  <si>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</si>
  <si>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</si>
  <si>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</si>
  <si>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</si>
  <si>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</si>
  <si>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</si>
  <si>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</si>
  <si>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</si>
  <si>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</si>
  <si>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</si>
  <si>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</si>
  <si>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</si>
  <si>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</si>
  <si>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</si>
  <si>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</si>
  <si>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</si>
  <si>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</si>
  <si>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</si>
  <si>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</si>
  <si>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</si>
  <si>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</si>
  <si>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</si>
  <si>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</si>
  <si>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</si>
  <si>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</si>
  <si>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</si>
  <si>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</si>
  <si>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</si>
  <si>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</si>
  <si>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</si>
  <si>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</si>
  <si>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</si>
  <si>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</si>
  <si>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</si>
  <si>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</si>
  <si>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</si>
  <si>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</si>
  <si>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</si>
  <si>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</si>
  <si>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</si>
  <si>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</si>
  <si>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</si>
  <si>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</si>
  <si>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</si>
  <si>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</si>
  <si>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</si>
  <si>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</si>
  <si>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</si>
  <si>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</si>
  <si>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</si>
  <si>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</si>
  <si>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</si>
  <si>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</si>
  <si>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</si>
  <si>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</si>
  <si>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</si>
  <si>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</si>
  <si>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</si>
  <si>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</si>
  <si>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</si>
  <si>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</si>
  <si>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</si>
  <si>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</si>
  <si>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</si>
  <si>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</si>
  <si>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</si>
  <si>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</si>
  <si>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</si>
  <si>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</si>
  <si>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</si>
  <si>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</si>
  <si>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</si>
  <si>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</si>
  <si>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</si>
  <si>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</si>
  <si>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</si>
  <si>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</si>
  <si>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</si>
  <si>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</si>
  <si>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</si>
  <si>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</si>
  <si>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</si>
  <si>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</si>
  <si>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</si>
  <si>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</si>
  <si>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</si>
  <si>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</si>
  <si>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</si>
  <si>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</si>
  <si>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</si>
  <si>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</si>
  <si>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</si>
  <si>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</si>
  <si>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</si>
  <si>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</si>
  <si>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</si>
  <si>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</si>
  <si>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</si>
  <si>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</si>
  <si>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</si>
  <si>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</si>
  <si>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</si>
  <si>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</si>
  <si>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</si>
  <si>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</si>
  <si>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</si>
  <si>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</si>
  <si>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</si>
  <si>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</si>
  <si>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</si>
  <si>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</si>
  <si>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</si>
  <si>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</si>
  <si>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</si>
  <si>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</si>
  <si>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</si>
  <si>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</si>
  <si>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</si>
  <si>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</si>
  <si>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</si>
  <si>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</si>
  <si>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</si>
  <si>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</si>
  <si>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</si>
  <si>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</si>
  <si>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</si>
  <si>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</si>
  <si>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</si>
  <si>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</si>
  <si>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</si>
  <si>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</si>
  <si>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</si>
  <si>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</si>
  <si>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</si>
  <si>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</si>
  <si>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</si>
  <si>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</si>
  <si>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</si>
  <si>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</si>
  <si>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</si>
  <si>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</si>
  <si>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</si>
  <si>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</si>
  <si>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</si>
  <si>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</si>
  <si>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</si>
  <si>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</si>
  <si>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</si>
  <si>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</si>
  <si>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</si>
  <si>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</si>
  <si>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</si>
  <si>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</si>
  <si>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</si>
  <si>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</si>
  <si>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</si>
  <si>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</si>
  <si>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</si>
  <si>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</si>
  <si>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</si>
  <si>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</si>
  <si>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</si>
  <si>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</si>
  <si>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</si>
  <si>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</si>
  <si>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</si>
  <si>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</si>
  <si>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</si>
  <si>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</si>
  <si>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</si>
  <si>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</si>
  <si>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</si>
  <si>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</si>
  <si>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</si>
  <si>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</si>
  <si>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</si>
  <si>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</si>
  <si>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</si>
  <si>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</si>
  <si>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</si>
  <si>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</si>
  <si>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</si>
  <si>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</si>
  <si>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</si>
  <si>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</si>
  <si>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</si>
  <si>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</si>
  <si>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</si>
  <si>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</si>
  <si>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</si>
  <si>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</si>
  <si>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</si>
  <si>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</si>
  <si>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</si>
  <si>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</si>
  <si>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</si>
  <si>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</si>
  <si>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</si>
  <si>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</si>
  <si>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</si>
  <si>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</si>
  <si>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</si>
  <si>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</si>
  <si>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</si>
  <si>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</si>
  <si>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</si>
  <si>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</si>
  <si>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</si>
  <si>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</si>
  <si>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</si>
  <si>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</si>
  <si>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</si>
  <si>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</si>
  <si>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</si>
  <si>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</si>
  <si>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</si>
  <si>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</si>
  <si>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</si>
  <si>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</si>
  <si>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</si>
  <si>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</si>
  <si>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</si>
  <si>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</si>
  <si>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</si>
  <si>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</si>
  <si>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</si>
  <si>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</si>
  <si>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</si>
  <si>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</si>
  <si>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</si>
  <si>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</si>
  <si>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</si>
  <si>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</si>
  <si>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</si>
  <si>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</si>
  <si>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</si>
  <si>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</si>
  <si>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</si>
  <si>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</si>
  <si>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</si>
  <si>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</si>
  <si>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</si>
  <si>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</si>
  <si>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</si>
  <si>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</si>
  <si>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</si>
  <si>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</si>
  <si>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</si>
  <si>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</si>
  <si>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</si>
  <si>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</si>
  <si>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</si>
  <si>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</si>
  <si>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</si>
  <si>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</si>
  <si>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</si>
  <si>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</si>
  <si>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</si>
  <si>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</si>
  <si>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</si>
  <si>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</si>
  <si>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</si>
  <si>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</si>
  <si>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</si>
  <si>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</si>
  <si>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</si>
  <si>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</si>
  <si>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</si>
  <si>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</si>
  <si>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</si>
  <si>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</si>
  <si>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</si>
  <si>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</si>
  <si>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</si>
  <si>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</si>
  <si>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</si>
  <si>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</si>
  <si>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</si>
  <si>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</si>
  <si>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</si>
  <si>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</si>
  <si>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</si>
  <si>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</si>
  <si>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</si>
  <si>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</si>
  <si>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</si>
  <si>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</si>
  <si>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</si>
  <si>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</si>
  <si>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</si>
  <si>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</si>
  <si>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</si>
  <si>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</si>
  <si>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</si>
  <si>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</si>
  <si>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</si>
  <si>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</si>
  <si>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</si>
  <si>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</si>
  <si>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</si>
  <si>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</si>
  <si>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</si>
  <si>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</si>
  <si>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</si>
  <si>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</si>
  <si>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</si>
  <si>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</si>
  <si>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</si>
  <si>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</si>
  <si>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</si>
  <si>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</si>
  <si>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</si>
  <si>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</si>
  <si>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</si>
  <si>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</si>
  <si>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</si>
  <si>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</si>
  <si>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</si>
  <si>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</si>
  <si>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</si>
  <si>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</si>
  <si>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</si>
  <si>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</si>
  <si>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</si>
  <si>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</si>
  <si>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</si>
  <si>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</si>
  <si>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</si>
  <si>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</si>
  <si>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</si>
  <si>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</si>
  <si>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</si>
  <si>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</si>
  <si>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</si>
  <si>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</si>
  <si>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</si>
  <si>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</si>
  <si>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</si>
  <si>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</si>
  <si>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</si>
  <si>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</si>
  <si>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</si>
  <si>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</si>
  <si>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</si>
  <si>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</si>
  <si>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</si>
  <si>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</si>
  <si>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</si>
  <si>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</si>
  <si>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</si>
  <si>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</si>
  <si>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</si>
  <si>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</si>
  <si>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</si>
  <si>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</si>
  <si>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</si>
  <si>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</si>
  <si>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</si>
  <si>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</si>
  <si>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</si>
  <si>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</si>
  <si>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</si>
  <si>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</si>
  <si>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</si>
  <si>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</si>
  <si>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</si>
  <si>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</si>
  <si>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</si>
  <si>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</si>
  <si>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</si>
  <si>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</si>
  <si>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</si>
  <si>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</si>
  <si>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</si>
  <si>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</si>
  <si>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</si>
  <si>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</si>
  <si>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</si>
  <si>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</si>
  <si>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</si>
  <si>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</si>
  <si>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</si>
  <si>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</si>
  <si>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</si>
  <si>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</si>
  <si>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</si>
  <si>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</si>
  <si>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</si>
  <si>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</si>
  <si>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</si>
  <si>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</si>
  <si>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</si>
  <si>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</si>
  <si>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</si>
  <si>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</si>
  <si>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</si>
  <si>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</si>
  <si>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</si>
  <si>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</si>
  <si>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</si>
  <si>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</si>
  <si>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</si>
  <si>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</si>
  <si>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</si>
  <si>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</si>
  <si>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</si>
  <si>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</si>
  <si>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</si>
  <si>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</si>
  <si>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</si>
  <si>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</si>
  <si>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</si>
  <si>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</si>
  <si>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</si>
  <si>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</si>
  <si>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</si>
  <si>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</si>
  <si>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</si>
  <si>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</si>
  <si>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</si>
  <si>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</si>
  <si>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</si>
  <si>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</si>
  <si>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</si>
  <si>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</si>
  <si>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</si>
  <si>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</si>
  <si>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</si>
  <si>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</si>
  <si>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</si>
  <si>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</si>
  <si>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</si>
  <si>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</si>
  <si>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</si>
  <si>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</si>
  <si>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</si>
  <si>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</si>
  <si>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</si>
  <si>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</si>
  <si>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</si>
  <si>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</si>
  <si>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</si>
  <si>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</si>
  <si>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</si>
  <si>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</si>
  <si>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</si>
  <si>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</si>
  <si>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</si>
  <si>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</si>
  <si>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</si>
  <si>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</si>
  <si>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</si>
  <si>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</si>
  <si>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</si>
  <si>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</si>
  <si>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</si>
  <si>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</si>
  <si>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</si>
  <si>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</si>
  <si>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</si>
  <si>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</si>
  <si>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</si>
  <si>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</si>
  <si>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</si>
  <si>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</si>
  <si>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</si>
  <si>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</si>
  <si>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</si>
  <si>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</si>
  <si>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</si>
  <si>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</si>
  <si>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</si>
  <si>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</si>
  <si>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</si>
  <si>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</si>
  <si>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</si>
  <si>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</si>
  <si>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</si>
  <si>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</si>
  <si>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</si>
  <si>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</si>
  <si>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</si>
  <si>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</si>
  <si>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</si>
  <si>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</si>
  <si>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</si>
  <si>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</si>
  <si>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</si>
  <si>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</si>
  <si>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</si>
  <si>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</si>
  <si>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</si>
  <si>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</si>
  <si>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</si>
  <si>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</si>
  <si>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</si>
  <si>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</si>
  <si>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</si>
  <si>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</si>
  <si>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</si>
  <si>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</si>
  <si>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</si>
  <si>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</si>
  <si>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</si>
  <si>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</si>
  <si>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</si>
  <si>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</si>
  <si>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</si>
  <si>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</si>
  <si>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</si>
  <si>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</si>
  <si>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</si>
  <si>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</si>
  <si>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</si>
  <si>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</si>
  <si>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</si>
  <si>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</si>
  <si>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</si>
  <si>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</si>
  <si>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</si>
  <si>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</si>
  <si>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</si>
  <si>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</si>
  <si>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</si>
  <si>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</si>
  <si>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</si>
  <si>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</si>
  <si>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</si>
  <si>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</si>
  <si>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</si>
  <si>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</si>
  <si>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</si>
  <si>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</si>
  <si>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</si>
  <si>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</si>
  <si>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</si>
  <si>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</si>
  <si>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</si>
  <si>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</si>
  <si>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</si>
  <si>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</si>
  <si>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</si>
  <si>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</si>
  <si>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</si>
  <si>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</si>
  <si>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</si>
  <si>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</si>
  <si>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</si>
  <si>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</si>
  <si>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</si>
  <si>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</si>
  <si>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</si>
  <si>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</si>
  <si>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</si>
  <si>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</si>
  <si>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</si>
  <si>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</si>
  <si>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</si>
  <si>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</si>
  <si>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</si>
  <si>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</si>
  <si>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</si>
  <si>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</si>
  <si>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</si>
  <si>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</si>
  <si>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</si>
  <si>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</si>
  <si>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</si>
  <si>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</si>
  <si>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</si>
  <si>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</si>
  <si>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</si>
  <si>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</si>
  <si>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</si>
  <si>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</si>
  <si>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</si>
  <si>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</si>
  <si>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</si>
  <si>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</si>
  <si>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</si>
  <si>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</si>
  <si>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</si>
  <si>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</si>
  <si>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</si>
  <si>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</si>
  <si>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</si>
  <si>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</si>
  <si>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</si>
  <si>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</si>
  <si>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</si>
  <si>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</si>
  <si>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</si>
  <si>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</si>
  <si>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</si>
  <si>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</si>
  <si>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</si>
  <si>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</si>
  <si>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</si>
  <si>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</si>
  <si>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</si>
  <si>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</si>
  <si>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</si>
  <si>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</si>
  <si>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</si>
  <si>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</si>
  <si>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</si>
  <si>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</si>
  <si>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</si>
  <si>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</si>
  <si>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</si>
  <si>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</si>
  <si>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</si>
  <si>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</si>
  <si>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</si>
  <si>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</si>
  <si>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</si>
  <si>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</si>
  <si>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</si>
  <si>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</si>
  <si>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</si>
  <si>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</si>
  <si>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</si>
  <si>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</si>
  <si>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</si>
  <si>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</si>
  <si>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</si>
  <si>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</si>
  <si>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</si>
  <si>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</si>
  <si>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</si>
  <si>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</si>
  <si>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</si>
  <si>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</si>
  <si>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</si>
  <si>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</si>
  <si>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</si>
  <si>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</si>
  <si>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</si>
  <si>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</si>
  <si>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</si>
  <si>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</si>
  <si>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</si>
  <si>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</si>
  <si>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</si>
  <si>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</si>
  <si>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</si>
  <si>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</si>
  <si>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</si>
  <si>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</si>
  <si>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</si>
  <si>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</si>
  <si>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</si>
  <si>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</si>
  <si>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</si>
  <si>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</si>
  <si>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</si>
  <si>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</si>
  <si>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</si>
  <si>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</si>
  <si>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</si>
  <si>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</si>
  <si>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</si>
  <si>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</si>
  <si>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</si>
  <si>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</si>
  <si>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</si>
  <si>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</si>
  <si>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</si>
  <si>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</si>
  <si>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</si>
  <si>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</si>
  <si>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</si>
  <si>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</si>
  <si>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</si>
  <si>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</si>
  <si>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</si>
  <si>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</si>
  <si>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</si>
  <si>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</si>
  <si>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</si>
  <si>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</si>
  <si>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</si>
  <si>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</si>
  <si>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</si>
  <si>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</si>
  <si>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</si>
  <si>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</si>
  <si>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</si>
  <si>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</si>
  <si>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</si>
  <si>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</si>
  <si>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</si>
  <si>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</si>
  <si>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</si>
  <si>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</si>
  <si>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</si>
  <si>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</si>
  <si>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</si>
  <si>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</si>
  <si>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</si>
  <si>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</si>
  <si>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</si>
  <si>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</si>
  <si>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</si>
  <si>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</si>
  <si>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</si>
  <si>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</si>
  <si>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</si>
  <si>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</si>
  <si>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</si>
  <si>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</si>
  <si>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</si>
  <si>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</si>
  <si>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</si>
  <si>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</si>
  <si>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</si>
  <si>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</si>
  <si>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</si>
  <si>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</si>
  <si>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</si>
  <si>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</si>
  <si>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</si>
  <si>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</si>
  <si>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</si>
  <si>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</si>
  <si>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</si>
  <si>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</si>
  <si>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</si>
  <si>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</si>
  <si>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</si>
  <si>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</si>
  <si>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</si>
  <si>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</si>
  <si>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</si>
  <si>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</si>
  <si>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</si>
  <si>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</si>
  <si>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</si>
  <si>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</si>
  <si>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</si>
  <si>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</si>
  <si>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</si>
  <si>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</si>
  <si>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</si>
  <si>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</si>
  <si>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</si>
  <si>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</si>
  <si>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</si>
  <si>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</si>
  <si>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</si>
  <si>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</si>
  <si>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</si>
  <si>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</si>
  <si>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</si>
  <si>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</si>
  <si>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</si>
  <si>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</si>
  <si>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</si>
  <si>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</si>
  <si>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</si>
  <si>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</si>
  <si>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</si>
  <si>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</si>
  <si>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</si>
  <si>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</si>
  <si>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</si>
  <si>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</si>
  <si>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</si>
  <si>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</si>
  <si>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</si>
  <si>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</si>
  <si>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</si>
  <si>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</si>
  <si>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</si>
  <si>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</si>
  <si>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</si>
  <si>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</si>
  <si>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</si>
  <si>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</si>
  <si>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</si>
  <si>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</si>
  <si>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</si>
  <si>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</si>
  <si>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</si>
  <si>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</si>
  <si>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</si>
  <si>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</si>
  <si>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</si>
  <si>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</si>
  <si>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</si>
  <si>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</si>
  <si>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</si>
  <si>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</si>
  <si>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</si>
  <si>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</si>
  <si>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</si>
  <si>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</si>
  <si>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</si>
  <si>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</si>
  <si>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</si>
  <si>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</si>
  <si>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</si>
  <si>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</si>
  <si>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</si>
  <si>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</si>
  <si>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</si>
  <si>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</si>
  <si>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</si>
  <si>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</si>
  <si>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</si>
  <si>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</si>
  <si>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</si>
  <si>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</si>
  <si>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</si>
  <si>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</si>
  <si>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</si>
  <si>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</si>
  <si>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</si>
  <si>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</si>
  <si>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</si>
  <si>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</si>
  <si>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</si>
  <si>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</si>
  <si>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</si>
  <si>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</si>
  <si>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</si>
  <si>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</si>
  <si>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</si>
  <si>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</si>
  <si>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</si>
  <si>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</si>
  <si>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</si>
  <si>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</si>
  <si>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</si>
  <si>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</si>
  <si>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</si>
  <si>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</si>
  <si>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</si>
  <si>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</si>
  <si>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</si>
  <si>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</si>
  <si>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</si>
  <si>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</si>
  <si>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</si>
  <si>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</si>
  <si>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</si>
  <si>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</si>
  <si>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</si>
  <si>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</si>
  <si>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</si>
  <si>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</si>
  <si>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</si>
  <si>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</si>
  <si>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</si>
  <si>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</si>
  <si>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</si>
  <si>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</si>
  <si>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</si>
  <si>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</si>
  <si>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</si>
  <si>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</si>
  <si>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</si>
  <si>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</si>
  <si>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</si>
  <si>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</si>
  <si>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</si>
  <si>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</si>
  <si>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</si>
  <si>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</si>
  <si>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</si>
  <si>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</si>
  <si>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</si>
  <si>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</si>
  <si>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</si>
  <si>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</si>
  <si>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</si>
  <si>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</si>
  <si>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</si>
  <si>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</si>
  <si>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</si>
  <si>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</si>
  <si>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</si>
  <si>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</si>
  <si>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</si>
  <si>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</si>
  <si>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</si>
  <si>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</si>
  <si>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</si>
  <si>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</si>
  <si>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</si>
  <si>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</si>
  <si>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</si>
  <si>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</si>
  <si>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</si>
  <si>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</si>
  <si>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</si>
  <si>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</si>
  <si>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</si>
  <si>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</si>
  <si>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</si>
  <si>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</si>
  <si>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</si>
  <si>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</si>
  <si>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</si>
  <si>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</si>
  <si>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</si>
  <si>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</si>
  <si>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</si>
  <si>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</si>
  <si>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</si>
  <si>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</si>
  <si>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</si>
  <si>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</si>
  <si>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</si>
  <si>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</si>
  <si>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</si>
  <si>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</si>
  <si>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</si>
  <si>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</si>
  <si>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</si>
  <si>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</si>
  <si>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</si>
  <si>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</si>
  <si>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</si>
  <si>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</si>
  <si>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</si>
  <si>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</si>
  <si>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</si>
  <si>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</si>
  <si>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</si>
  <si>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</si>
  <si>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</si>
  <si>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</si>
  <si>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</si>
  <si>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</si>
  <si>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</si>
  <si>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</si>
  <si>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</si>
  <si>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</si>
  <si>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</si>
  <si>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</si>
  <si>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</si>
  <si>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</si>
  <si>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</si>
  <si>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</si>
  <si>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</si>
  <si>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</si>
  <si>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</si>
  <si>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</si>
  <si>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</si>
  <si>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</si>
  <si>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</si>
  <si>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</si>
  <si>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</si>
  <si>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</si>
  <si>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</si>
  <si>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</si>
  <si>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</si>
  <si>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</si>
  <si>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</si>
  <si>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</si>
  <si>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</si>
  <si>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</si>
  <si>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</si>
  <si>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</si>
  <si>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</si>
  <si>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</si>
  <si>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</si>
  <si>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</si>
  <si>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</si>
  <si>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</si>
  <si>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</si>
  <si>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</si>
  <si>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</si>
  <si>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</si>
  <si>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</si>
  <si>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</si>
  <si>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</si>
  <si>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</si>
  <si>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</si>
  <si>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</si>
  <si>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</si>
  <si>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</si>
  <si>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</si>
  <si>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</si>
  <si>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</si>
  <si>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</si>
  <si>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</si>
  <si>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</si>
  <si>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</si>
  <si>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</si>
  <si>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</si>
  <si>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</si>
  <si>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</si>
  <si>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</si>
  <si>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</si>
  <si>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</si>
  <si>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</si>
  <si>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</si>
  <si>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</si>
  <si>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</si>
  <si>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</si>
  <si>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</si>
  <si>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</si>
  <si>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</si>
  <si>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</si>
  <si>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</si>
  <si>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</si>
  <si>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</si>
  <si>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</si>
  <si>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</si>
  <si>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</si>
  <si>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</si>
  <si>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</si>
  <si>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</si>
  <si>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</si>
  <si>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</si>
  <si>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</si>
  <si>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</si>
  <si>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</si>
  <si>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</si>
  <si>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</si>
  <si>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</si>
  <si>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</si>
  <si>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</si>
  <si>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</si>
  <si>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</si>
  <si>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</si>
  <si>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</si>
  <si>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</si>
  <si>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</si>
  <si>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</si>
  <si>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</si>
  <si>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</si>
  <si>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</si>
  <si>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</si>
  <si>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</si>
  <si>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</si>
  <si>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</si>
  <si>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</si>
  <si>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</si>
  <si>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</si>
  <si>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</si>
  <si>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</si>
  <si>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</si>
  <si>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</si>
  <si>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</si>
  <si>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</si>
  <si>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</si>
  <si>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</si>
  <si>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</si>
  <si>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</si>
  <si>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</si>
  <si>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</si>
  <si>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</si>
  <si>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</si>
  <si>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</si>
  <si>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</si>
  <si>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</si>
  <si>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</si>
  <si>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</si>
  <si>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</si>
  <si>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</si>
  <si>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</si>
  <si>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</si>
  <si>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</si>
  <si>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</si>
  <si>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</si>
  <si>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</si>
  <si>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</si>
  <si>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</si>
  <si>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</si>
  <si>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</si>
  <si>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</si>
  <si>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</si>
  <si>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</si>
  <si>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</si>
  <si>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</si>
  <si>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</si>
  <si>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</si>
  <si>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</si>
  <si>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</si>
  <si>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</si>
  <si>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</si>
  <si>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</si>
  <si>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</si>
  <si>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</si>
  <si>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</si>
  <si>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</si>
  <si>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</si>
  <si>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</si>
  <si>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</si>
  <si>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</si>
  <si>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</si>
  <si>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</si>
  <si>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</si>
  <si>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</si>
  <si>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</si>
  <si>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</si>
  <si>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</si>
  <si>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</si>
  <si>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</si>
  <si>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</si>
  <si>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</si>
  <si>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</si>
  <si>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</si>
  <si>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</si>
  <si>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</si>
  <si>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</si>
  <si>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</si>
  <si>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</si>
  <si>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</si>
  <si>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</si>
  <si>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</si>
  <si>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</si>
  <si>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</si>
  <si>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</si>
  <si>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</si>
  <si>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</si>
  <si>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</si>
  <si>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</si>
  <si>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</si>
  <si>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</si>
  <si>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</si>
  <si>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</si>
  <si>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</si>
  <si>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</si>
  <si>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</si>
  <si>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</si>
  <si>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</si>
  <si>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</si>
  <si>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</si>
  <si>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</si>
  <si>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</si>
  <si>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</si>
  <si>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</si>
  <si>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</si>
  <si>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</si>
  <si>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</si>
  <si>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</si>
  <si>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</si>
  <si>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</si>
  <si>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</si>
  <si>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</si>
  <si>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</si>
  <si>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</si>
  <si>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</si>
  <si>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</si>
  <si>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</si>
  <si>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</si>
  <si>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</si>
  <si>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</si>
  <si>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</si>
  <si>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</si>
  <si>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</si>
  <si>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</si>
  <si>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</si>
  <si>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</si>
  <si>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</si>
  <si>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</si>
  <si>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</si>
  <si>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</si>
  <si>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</si>
  <si>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</si>
  <si>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</si>
  <si>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</si>
  <si>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</si>
  <si>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</si>
  <si>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</si>
  <si>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</si>
  <si>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</si>
  <si>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</si>
  <si>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</si>
  <si>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</si>
  <si>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</si>
  <si>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</si>
  <si>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</si>
  <si>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</si>
  <si>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</si>
  <si>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</si>
  <si>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</si>
  <si>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</si>
  <si>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</si>
  <si>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</si>
  <si>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</si>
  <si>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</si>
  <si>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</si>
  <si>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</si>
  <si>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</si>
  <si>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</si>
  <si>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</si>
  <si>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</si>
  <si>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</si>
  <si>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</si>
  <si>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</si>
  <si>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</si>
  <si>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</si>
  <si>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</si>
  <si>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</si>
  <si>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</si>
  <si>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</si>
  <si>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</si>
  <si>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</si>
  <si>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</si>
  <si>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</si>
  <si>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</si>
  <si>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</si>
  <si>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</si>
  <si>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</si>
  <si>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</si>
  <si>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</si>
  <si>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</si>
  <si>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</si>
  <si>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</si>
  <si>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</si>
  <si>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</si>
  <si>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</si>
  <si>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</si>
  <si>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</si>
  <si>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</si>
  <si>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</si>
  <si>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</si>
  <si>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</si>
  <si>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</si>
  <si>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</si>
  <si>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</si>
  <si>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</si>
  <si>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</si>
  <si>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</si>
  <si>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</si>
  <si>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</si>
  <si>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</si>
  <si>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</si>
  <si>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</si>
  <si>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</si>
  <si>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</si>
  <si>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</si>
  <si>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</si>
  <si>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</si>
  <si>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</si>
  <si>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</si>
  <si>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</si>
  <si>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</si>
  <si>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</si>
  <si>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</si>
  <si>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</si>
  <si>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</si>
  <si>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</si>
  <si>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</si>
  <si>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</si>
  <si>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</si>
  <si>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</si>
  <si>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</si>
  <si>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</si>
  <si>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</si>
  <si>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</si>
  <si>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</si>
  <si>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</si>
  <si>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</si>
  <si>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</si>
  <si>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</si>
  <si>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</si>
  <si>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</si>
  <si>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</si>
  <si>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</si>
  <si>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</si>
  <si>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</si>
  <si>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</si>
  <si>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</si>
  <si>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</si>
  <si>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</si>
  <si>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</si>
  <si>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</si>
  <si>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</si>
  <si>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</si>
  <si>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</si>
  <si>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</si>
  <si>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</si>
  <si>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</si>
  <si>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</si>
  <si>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</si>
  <si>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</si>
  <si>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</si>
  <si>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</si>
  <si>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</si>
  <si>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</si>
  <si>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</si>
  <si>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</si>
  <si>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</si>
  <si>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</si>
  <si>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</si>
  <si>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</si>
  <si>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</si>
  <si>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</si>
  <si>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</si>
  <si>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</si>
  <si>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</si>
  <si>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</si>
  <si>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</si>
  <si>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</si>
  <si>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</si>
  <si>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</si>
  <si>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</si>
  <si>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</si>
  <si>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</si>
  <si>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</si>
  <si>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</si>
  <si>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</si>
  <si>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</si>
  <si>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</si>
  <si>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</si>
  <si>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</si>
  <si>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</si>
  <si>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</si>
  <si>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</si>
  <si>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</si>
  <si>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</si>
  <si>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</si>
  <si>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</si>
  <si>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</si>
  <si>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</si>
  <si>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</si>
  <si>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</si>
  <si>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</si>
  <si>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</si>
  <si>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</si>
  <si>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</si>
  <si>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</si>
  <si>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</si>
  <si>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</si>
  <si>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</si>
  <si>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</si>
  <si>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</si>
  <si>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</si>
  <si>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</si>
  <si>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</si>
  <si>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</si>
  <si>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</si>
  <si>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</si>
  <si>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</si>
  <si>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</si>
  <si>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</si>
  <si>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</si>
  <si>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</si>
  <si>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</si>
  <si>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</si>
  <si>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</si>
  <si>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</si>
  <si>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</si>
  <si>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</si>
  <si>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</si>
  <si>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</si>
  <si>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</si>
  <si>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</si>
  <si>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</si>
  <si>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</si>
  <si>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</si>
  <si>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</si>
  <si>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</si>
  <si>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</si>
  <si>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</si>
  <si>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</si>
  <si>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</si>
  <si>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</si>
  <si>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</si>
  <si>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</si>
  <si>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</si>
  <si>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</si>
  <si>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</si>
  <si>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</si>
  <si>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</si>
  <si>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</si>
  <si>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</si>
  <si>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</si>
  <si>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</si>
  <si>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</si>
  <si>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</si>
  <si>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</si>
  <si>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</si>
  <si>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</si>
  <si>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</si>
  <si>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</si>
  <si>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</si>
  <si>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</si>
  <si>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</si>
  <si>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</si>
  <si>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</si>
  <si>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</si>
  <si>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</si>
  <si>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</si>
  <si>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</si>
  <si>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</si>
  <si>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</si>
  <si>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</si>
  <si>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</si>
  <si>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</si>
  <si>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</si>
  <si>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</si>
  <si>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</si>
  <si>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</si>
  <si>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</si>
  <si>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</si>
  <si>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</si>
  <si>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</si>
  <si>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</si>
  <si>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</si>
  <si>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</si>
  <si>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</si>
  <si>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</si>
  <si>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</si>
  <si>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</si>
  <si>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</si>
  <si>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</si>
  <si>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</si>
  <si>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</si>
  <si>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</si>
  <si>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</si>
  <si>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</si>
  <si>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</si>
  <si>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</si>
  <si>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</si>
  <si>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</si>
  <si>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</si>
  <si>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</si>
  <si>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</si>
  <si>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</si>
  <si>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</si>
  <si>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</si>
  <si>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</si>
  <si>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</si>
  <si>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</si>
  <si>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</si>
  <si>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</si>
  <si>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</si>
  <si>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</si>
  <si>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</si>
  <si>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</si>
  <si>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</si>
  <si>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</si>
  <si>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</si>
  <si>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</si>
  <si>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</si>
  <si>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</si>
  <si>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</si>
  <si>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</si>
  <si>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</si>
  <si>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</si>
  <si>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</si>
  <si>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</si>
  <si>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</si>
  <si>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</si>
  <si>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</si>
  <si>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</si>
  <si>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</si>
  <si>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</si>
  <si>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</si>
  <si>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</si>
  <si>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</si>
  <si>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</si>
  <si>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</si>
  <si>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</si>
  <si>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</si>
  <si>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</si>
  <si>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</si>
  <si>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</si>
  <si>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</si>
  <si>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</si>
  <si>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</si>
  <si>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</si>
  <si>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</si>
  <si>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</si>
  <si>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</si>
  <si>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</si>
  <si>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</si>
  <si>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</si>
  <si>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</si>
  <si>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</si>
  <si>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</si>
  <si>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</si>
  <si>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</si>
  <si>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</si>
  <si>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</si>
  <si>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</si>
  <si>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</si>
  <si>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</si>
  <si>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</si>
  <si>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</si>
  <si>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</si>
  <si>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</si>
  <si>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</si>
  <si>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</si>
  <si>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</si>
  <si>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</si>
  <si>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</si>
  <si>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</si>
  <si>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</si>
  <si>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</si>
  <si>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</si>
  <si>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</si>
  <si>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</si>
  <si>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</si>
  <si>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</si>
  <si>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</si>
  <si>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</si>
  <si>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</si>
  <si>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</si>
  <si>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</si>
  <si>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</si>
  <si>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</si>
  <si>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</si>
  <si>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</si>
  <si>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</si>
  <si>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</si>
  <si>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</si>
  <si>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</si>
  <si>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</si>
  <si>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</si>
  <si>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</si>
  <si>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</si>
  <si>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</si>
  <si>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</si>
  <si>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</si>
  <si>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</si>
  <si>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</si>
  <si>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</si>
  <si>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</si>
  <si>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</si>
  <si>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</si>
  <si>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</si>
  <si>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</si>
  <si>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</si>
  <si>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</si>
  <si>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</si>
  <si>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</si>
  <si>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</si>
  <si>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</si>
  <si>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</si>
  <si>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</si>
  <si>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</si>
  <si>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</si>
  <si>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</si>
  <si>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</si>
  <si>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</si>
  <si>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</si>
  <si>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</si>
  <si>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</si>
  <si>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</si>
  <si>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</si>
  <si>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</si>
  <si>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</si>
  <si>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</si>
  <si>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</si>
  <si>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</si>
  <si>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</si>
  <si>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</si>
  <si>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</si>
  <si>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</si>
  <si>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</si>
  <si>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</si>
  <si>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</si>
  <si>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</si>
  <si>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</si>
  <si>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</si>
  <si>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</si>
  <si>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</si>
  <si>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</si>
  <si>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</si>
  <si>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</si>
  <si>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</si>
  <si>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</si>
  <si>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</si>
  <si>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</si>
  <si>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</si>
  <si>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</si>
  <si>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</si>
  <si>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</si>
  <si>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</si>
  <si>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</si>
  <si>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</si>
  <si>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</si>
  <si>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</si>
  <si>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</si>
  <si>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</si>
  <si>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</si>
  <si>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</si>
  <si>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</si>
  <si>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</si>
  <si>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</si>
  <si>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</si>
  <si>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</si>
  <si>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</si>
  <si>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</si>
  <si>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</si>
  <si>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</si>
  <si>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</si>
  <si>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</si>
  <si>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</si>
  <si>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</si>
  <si>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</si>
  <si>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</si>
  <si>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</si>
  <si>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</si>
  <si>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</si>
  <si>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</si>
  <si>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</si>
  <si>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</si>
  <si>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</si>
  <si>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</si>
  <si>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</si>
  <si>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</si>
  <si>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</si>
  <si>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</si>
  <si>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</si>
  <si>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</si>
  <si>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</si>
  <si>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</si>
  <si>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</si>
  <si>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</si>
  <si>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</si>
  <si>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</si>
  <si>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</si>
  <si>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</si>
  <si>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</si>
  <si>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</si>
  <si>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</si>
  <si>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</si>
  <si>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</si>
  <si>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</si>
  <si>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</si>
  <si>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</si>
  <si>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</si>
  <si>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</si>
  <si>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</si>
  <si>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</si>
  <si>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</si>
  <si>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</si>
  <si>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</si>
  <si>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</si>
  <si>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</si>
  <si>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</si>
  <si>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</si>
  <si>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</si>
  <si>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</si>
  <si>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</si>
  <si>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</si>
  <si>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</si>
  <si>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</si>
  <si>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</si>
  <si>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</si>
  <si>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</si>
  <si>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</si>
  <si>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</si>
  <si>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</si>
  <si>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</si>
  <si>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</si>
  <si>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</si>
  <si>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</si>
  <si>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</si>
  <si>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</si>
  <si>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</si>
  <si>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</si>
  <si>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</si>
  <si>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</si>
  <si>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</si>
  <si>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</si>
  <si>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</si>
  <si>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</si>
  <si>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</si>
  <si>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</si>
  <si>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</si>
  <si>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</si>
  <si>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</si>
  <si>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</si>
  <si>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</si>
  <si>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</si>
  <si>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</si>
  <si>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</si>
  <si>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</si>
  <si>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</si>
  <si>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</si>
  <si>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</si>
  <si>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</si>
  <si>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</si>
  <si>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</si>
  <si>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</si>
  <si>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</si>
  <si>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</si>
  <si>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</si>
  <si>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</si>
  <si>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</si>
  <si>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</si>
  <si>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</si>
  <si>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</si>
  <si>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</si>
  <si>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</si>
  <si>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</si>
  <si>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</si>
  <si>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</si>
  <si>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</si>
  <si>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</si>
  <si>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</si>
  <si>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</si>
  <si>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</si>
  <si>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</si>
  <si>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</si>
  <si>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</si>
  <si>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</si>
  <si>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</si>
  <si>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</si>
  <si>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</si>
  <si>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</si>
  <si>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</si>
  <si>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</si>
  <si>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</si>
  <si>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</si>
  <si>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</si>
  <si>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</si>
  <si>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</si>
  <si>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</si>
  <si>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</si>
  <si>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</si>
  <si>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</si>
  <si>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</si>
  <si>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</si>
  <si>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</si>
  <si>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</si>
  <si>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</si>
  <si>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</si>
  <si>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</si>
  <si>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</si>
  <si>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</si>
  <si>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</si>
  <si>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</si>
  <si>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</si>
  <si>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</si>
  <si>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</si>
  <si>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</si>
  <si>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</si>
  <si>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</si>
  <si>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</si>
  <si>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</si>
  <si>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</si>
  <si>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</si>
  <si>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</si>
  <si>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</si>
  <si>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</si>
  <si>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</si>
  <si>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</si>
  <si>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</si>
  <si>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</si>
  <si>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</si>
  <si>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</si>
  <si>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</si>
  <si>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</si>
  <si>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</si>
  <si>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</si>
  <si>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</si>
  <si>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</si>
  <si>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</si>
  <si>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</si>
  <si>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</si>
  <si>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</si>
  <si>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</si>
  <si>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</si>
  <si>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</si>
  <si>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</si>
  <si>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</si>
  <si>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</si>
  <si>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</si>
  <si>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</si>
  <si>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</si>
  <si>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</si>
  <si>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</si>
  <si>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</si>
  <si>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</si>
  <si>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</si>
  <si>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</si>
  <si>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</si>
  <si>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</si>
  <si>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</si>
  <si>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</si>
  <si>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</si>
  <si>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</si>
  <si>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</si>
  <si>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</si>
  <si>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</si>
  <si>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</si>
  <si>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</si>
  <si>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</si>
  <si>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</si>
  <si>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</si>
  <si>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</si>
  <si>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</si>
  <si>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</si>
  <si>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</si>
  <si>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</si>
  <si>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</si>
  <si>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</si>
  <si>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</si>
  <si>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</si>
  <si>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</si>
  <si>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</si>
  <si>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</si>
  <si>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</si>
  <si>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</si>
  <si>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</si>
  <si>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</si>
  <si>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</si>
  <si>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</si>
  <si>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</si>
  <si>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</si>
  <si>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</si>
  <si>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</si>
  <si>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</si>
  <si>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</si>
  <si>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</si>
  <si>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</si>
  <si>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</si>
  <si>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</si>
  <si>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</si>
  <si>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</si>
  <si>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</si>
  <si>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</si>
  <si>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</si>
  <si>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</si>
  <si>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</si>
  <si>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</si>
  <si>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</si>
  <si>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</si>
  <si>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</si>
  <si>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</si>
  <si>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</si>
  <si>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</si>
  <si>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</si>
  <si>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</si>
  <si>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</si>
  <si>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</si>
  <si>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</si>
  <si>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</si>
  <si>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</si>
  <si>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</si>
  <si>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</si>
  <si>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</si>
  <si>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</si>
  <si>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</si>
  <si>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</si>
  <si>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</si>
  <si>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</si>
  <si>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</si>
  <si>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</si>
  <si>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</si>
  <si>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</si>
  <si>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</si>
  <si>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</si>
  <si>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</si>
  <si>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</si>
  <si>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</si>
  <si>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</si>
  <si>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</si>
  <si>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</si>
  <si>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</si>
  <si>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</si>
  <si>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</si>
  <si>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</si>
  <si>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</si>
  <si>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</si>
  <si>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</si>
  <si>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</si>
  <si>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</si>
  <si>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</si>
  <si>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</si>
  <si>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</si>
  <si>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</si>
  <si>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</si>
  <si>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</si>
  <si>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</si>
  <si>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</si>
  <si>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</si>
  <si>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</si>
  <si>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</si>
  <si>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</si>
  <si>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</si>
  <si>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</si>
  <si>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</si>
  <si>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</si>
  <si>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</si>
  <si>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</si>
  <si>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</si>
  <si>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</si>
  <si>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</si>
  <si>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</si>
  <si>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</si>
  <si>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</si>
  <si>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</si>
  <si>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</si>
  <si>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</si>
  <si>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</si>
  <si>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</si>
  <si>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</si>
  <si>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</si>
  <si>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</si>
  <si>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</si>
  <si>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</si>
  <si>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</si>
  <si>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</si>
  <si>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</si>
  <si>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</si>
  <si>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</si>
  <si>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</si>
  <si>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</si>
  <si>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</si>
  <si>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</si>
  <si>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</si>
  <si>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</si>
  <si>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</si>
  <si>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</si>
  <si>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</si>
  <si>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</si>
  <si>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</si>
  <si>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</si>
  <si>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</si>
  <si>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</si>
  <si>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</si>
  <si>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</si>
  <si>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</si>
  <si>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</si>
  <si>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</si>
  <si>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</si>
  <si>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</si>
  <si>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</si>
  <si>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</si>
  <si>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</si>
  <si>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</si>
  <si>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</si>
  <si>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</si>
  <si>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</si>
  <si>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</si>
  <si>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</si>
  <si>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</si>
  <si>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</si>
  <si>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</si>
  <si>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</si>
  <si>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</si>
  <si>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</si>
  <si>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</si>
  <si>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</si>
  <si>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</si>
  <si>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</si>
  <si>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</si>
  <si>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</si>
  <si>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</si>
  <si>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</si>
  <si>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</si>
  <si>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</si>
  <si>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</si>
  <si>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</si>
  <si>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</si>
  <si>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</si>
  <si>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</si>
  <si>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</si>
  <si>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</si>
  <si>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</si>
  <si>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</si>
  <si>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</si>
  <si>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</si>
  <si>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</si>
  <si>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</si>
  <si>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</si>
  <si>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</si>
  <si>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</si>
  <si>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</si>
  <si>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</si>
  <si>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</si>
  <si>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</si>
  <si>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</si>
  <si>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</si>
  <si>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</si>
  <si>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</si>
  <si>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</si>
  <si>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</si>
  <si>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</si>
  <si>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</si>
  <si>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</si>
  <si>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</si>
  <si>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</si>
  <si>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</si>
  <si>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</si>
  <si>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</si>
  <si>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</si>
  <si>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</si>
  <si>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</si>
  <si>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</si>
  <si>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</si>
  <si>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</si>
  <si>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</si>
  <si>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</si>
  <si>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</si>
  <si>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</si>
  <si>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</si>
  <si>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</si>
  <si>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</si>
  <si>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</si>
  <si>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</si>
  <si>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</si>
  <si>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</si>
  <si>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</si>
  <si>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</si>
  <si>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</si>
  <si>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</si>
  <si>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</si>
  <si>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</si>
  <si>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</si>
  <si>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</si>
  <si>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</si>
  <si>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</si>
  <si>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</si>
  <si>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</si>
  <si>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</si>
  <si>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</si>
  <si>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</si>
  <si>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</si>
  <si>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</si>
  <si>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</si>
  <si>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</si>
  <si>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</si>
  <si>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</si>
  <si>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</si>
  <si>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</si>
  <si>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</si>
  <si>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</si>
  <si>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</si>
  <si>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</si>
  <si>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</si>
  <si>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</si>
  <si>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</si>
  <si>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</si>
  <si>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</si>
  <si>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</si>
  <si>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</si>
  <si>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</si>
  <si>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</si>
  <si>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</si>
  <si>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</si>
  <si>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</si>
  <si>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</si>
  <si>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</si>
  <si>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</si>
  <si>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</si>
  <si>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</si>
  <si>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</si>
  <si>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</si>
  <si>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</si>
  <si>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</si>
  <si>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</si>
  <si>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</si>
  <si>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</si>
  <si>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</si>
  <si>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</si>
  <si>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</si>
  <si>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</si>
  <si>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</si>
  <si>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</si>
  <si>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</si>
  <si>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</si>
  <si>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</si>
  <si>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</si>
  <si>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</si>
  <si>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</si>
  <si>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</si>
  <si>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</si>
  <si>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</si>
  <si>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</si>
  <si>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</si>
  <si>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</si>
  <si>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</si>
  <si>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</si>
  <si>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</si>
  <si>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</si>
  <si>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</si>
  <si>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</si>
  <si>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</si>
  <si>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</si>
  <si>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</si>
  <si>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</si>
  <si>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</si>
  <si>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</si>
  <si>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</si>
  <si>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</si>
  <si>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</si>
  <si>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</si>
  <si>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</si>
  <si>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</si>
  <si>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</si>
  <si>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</si>
  <si>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</si>
  <si>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</si>
  <si>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</si>
  <si>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</si>
  <si>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</si>
  <si>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</si>
  <si>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</si>
  <si>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</si>
  <si>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</si>
  <si>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</si>
  <si>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</si>
  <si>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</si>
  <si>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</si>
  <si>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</si>
  <si>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</si>
  <si>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</si>
  <si>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</si>
  <si>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</si>
  <si>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</si>
  <si>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</si>
  <si>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</si>
  <si>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</si>
  <si>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</si>
  <si>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</si>
  <si>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</si>
  <si>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</si>
  <si>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</si>
  <si>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</si>
  <si>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</si>
  <si>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</si>
  <si>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</si>
  <si>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</si>
  <si>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</si>
  <si>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</si>
  <si>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</si>
  <si>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</si>
  <si>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</si>
  <si>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</si>
  <si>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</si>
  <si>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</si>
  <si>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</si>
  <si>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</si>
  <si>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</si>
  <si>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</si>
  <si>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</si>
  <si>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</si>
  <si>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</si>
  <si>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</si>
  <si>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</si>
  <si>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</si>
  <si>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</si>
  <si>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</si>
  <si>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</si>
  <si>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</si>
  <si>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</si>
  <si>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</si>
  <si>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</si>
  <si>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</si>
  <si>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</si>
  <si>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</si>
  <si>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</si>
  <si>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</si>
  <si>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</si>
  <si>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</si>
  <si>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</si>
  <si>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</si>
  <si>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</si>
  <si>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</si>
  <si>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</si>
  <si>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</si>
  <si>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</si>
  <si>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</si>
  <si>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</si>
  <si>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</si>
  <si>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</si>
  <si>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</si>
  <si>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</si>
  <si>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</si>
  <si>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</si>
  <si>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</si>
  <si>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</si>
  <si>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</si>
  <si>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</si>
  <si>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</si>
  <si>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</si>
  <si>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</si>
  <si>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</si>
  <si>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</si>
  <si>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</si>
  <si>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</si>
  <si>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</si>
  <si>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</si>
  <si>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</si>
  <si>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</si>
  <si>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</si>
  <si>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</si>
  <si>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</si>
  <si>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</si>
  <si>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</si>
  <si>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</si>
  <si>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</si>
  <si>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</si>
  <si>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</si>
  <si>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</si>
  <si>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</si>
  <si>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</si>
  <si>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</si>
  <si>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</si>
  <si>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</si>
  <si>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</si>
  <si>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</si>
  <si>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</si>
  <si>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</si>
  <si>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</si>
  <si>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</si>
  <si>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</si>
  <si>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</si>
  <si>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</si>
  <si>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</si>
  <si>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</si>
  <si>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</si>
  <si>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</si>
  <si>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</si>
  <si>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</si>
  <si>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</si>
  <si>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</si>
  <si>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</si>
  <si>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</si>
  <si>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</si>
  <si>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</si>
  <si>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</si>
  <si>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</si>
  <si>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</si>
  <si>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</si>
  <si>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</si>
  <si>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</si>
  <si>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</si>
  <si>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</si>
  <si>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</si>
  <si>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</si>
  <si>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</si>
  <si>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</si>
  <si>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</si>
  <si>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</si>
  <si>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</si>
  <si>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</si>
  <si>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</si>
  <si>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</si>
  <si>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</si>
  <si>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</si>
  <si>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</si>
  <si>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</si>
  <si>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</si>
  <si>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</si>
  <si>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</si>
  <si>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</si>
  <si>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</si>
  <si>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</si>
  <si>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</si>
  <si>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</si>
  <si>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</si>
  <si>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</si>
  <si>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</si>
  <si>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</si>
  <si>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</si>
  <si>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</si>
  <si>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</si>
  <si>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</si>
  <si>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</si>
  <si>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</si>
  <si>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</si>
  <si>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</si>
  <si>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</si>
  <si>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</si>
  <si>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</si>
  <si>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</si>
  <si>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</si>
  <si>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</si>
  <si>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</si>
  <si>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</si>
  <si>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</si>
  <si>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</si>
  <si>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</si>
  <si>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</si>
  <si>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</si>
  <si>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</si>
  <si>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</si>
  <si>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</si>
  <si>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</si>
  <si>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</si>
  <si>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</si>
  <si>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</si>
  <si>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</si>
  <si>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</si>
  <si>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</si>
  <si>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</si>
  <si>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</si>
  <si>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</si>
  <si>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</si>
  <si>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</si>
  <si>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</si>
  <si>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</si>
  <si>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</si>
  <si>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</si>
  <si>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</si>
  <si>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</si>
  <si>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</si>
  <si>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</si>
  <si>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</si>
  <si>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</si>
  <si>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</si>
  <si>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</si>
  <si>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</si>
  <si>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</si>
  <si>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</si>
  <si>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</si>
  <si>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</si>
  <si>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</si>
  <si>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</si>
  <si>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</si>
  <si>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</si>
  <si>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</si>
  <si>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</si>
  <si>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</si>
  <si>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</si>
  <si>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</si>
  <si>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</si>
  <si>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</si>
  <si>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</si>
  <si>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</si>
  <si>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</si>
  <si>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</si>
  <si>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</si>
  <si>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</si>
  <si>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</si>
  <si>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</si>
  <si>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</si>
  <si>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</si>
  <si>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</si>
  <si>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</si>
  <si>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</si>
  <si>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</si>
  <si>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</si>
  <si>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</si>
  <si>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</si>
  <si>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</si>
  <si>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</si>
  <si>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</si>
  <si>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</si>
  <si>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</si>
  <si>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</si>
  <si>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</si>
  <si>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</si>
  <si>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</si>
  <si>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</si>
  <si>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</si>
  <si>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</si>
  <si>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</si>
  <si>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</si>
  <si>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</si>
  <si>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</si>
  <si>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</si>
  <si>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</si>
  <si>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</si>
  <si>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</si>
  <si>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</si>
  <si>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</si>
  <si>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</si>
  <si>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</si>
  <si>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</si>
  <si>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</si>
  <si>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</si>
  <si>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</si>
  <si>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</si>
  <si>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</si>
  <si>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</si>
  <si>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</si>
  <si>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</si>
  <si>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</si>
  <si>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</si>
  <si>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</si>
  <si>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</si>
  <si>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</si>
  <si>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</si>
  <si>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</si>
  <si>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</si>
  <si>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</si>
  <si>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</si>
  <si>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</si>
  <si>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</si>
  <si>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</si>
  <si>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</si>
  <si>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</si>
  <si>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</si>
  <si>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</si>
  <si>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</si>
  <si>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</si>
  <si>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</si>
  <si>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</si>
  <si>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</si>
  <si>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</si>
  <si>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</si>
  <si>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</si>
  <si>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</si>
  <si>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</si>
  <si>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</si>
  <si>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</si>
  <si>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</si>
  <si>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</si>
  <si>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</si>
  <si>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</si>
  <si>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</si>
  <si>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</si>
  <si>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</si>
  <si>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</si>
  <si>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</si>
  <si>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</si>
  <si>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</si>
  <si>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</si>
  <si>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</si>
  <si>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</si>
  <si>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</si>
  <si>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</si>
  <si>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</si>
  <si>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</si>
  <si>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</si>
  <si>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</si>
  <si>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</si>
  <si>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</si>
  <si>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</si>
  <si>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</si>
  <si>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</si>
  <si>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</si>
  <si>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</si>
  <si>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</si>
  <si>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</si>
  <si>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</si>
  <si>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</si>
  <si>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</si>
  <si>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</si>
  <si>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</si>
  <si>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</si>
  <si>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</si>
  <si>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</si>
  <si>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</si>
  <si>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</si>
  <si>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</si>
  <si>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</si>
  <si>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</si>
  <si>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</si>
  <si>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</si>
  <si>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</si>
  <si>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</si>
  <si>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</si>
  <si>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</si>
  <si>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</si>
  <si>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</si>
  <si>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</si>
  <si>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</si>
  <si>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</si>
  <si>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</si>
  <si>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</si>
  <si>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</si>
  <si>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</si>
  <si>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</si>
  <si>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</si>
  <si>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</si>
  <si>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</si>
  <si>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</si>
  <si>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</si>
  <si>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</si>
  <si>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</si>
  <si>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</si>
  <si>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</si>
  <si>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</si>
  <si>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</si>
  <si>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</si>
  <si>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</si>
  <si>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</si>
  <si>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</si>
  <si>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</si>
  <si>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</si>
  <si>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</si>
  <si>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</si>
  <si>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</si>
  <si>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</si>
  <si>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</si>
  <si>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</si>
  <si>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</si>
  <si>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</si>
  <si>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</si>
  <si>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</si>
  <si>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</si>
  <si>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</si>
  <si>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</si>
  <si>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</si>
  <si>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</si>
  <si>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</si>
  <si>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</si>
  <si>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</si>
  <si>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</si>
  <si>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</si>
  <si>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</si>
  <si>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</si>
  <si>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</si>
  <si>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</si>
  <si>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</si>
  <si>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</si>
  <si>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</si>
  <si>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</si>
  <si>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</si>
  <si>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</si>
  <si>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</si>
  <si>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</si>
  <si>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</si>
  <si>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</si>
  <si>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</si>
  <si>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</si>
  <si>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</si>
  <si>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</si>
  <si>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</si>
  <si>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</si>
  <si>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</si>
  <si>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</si>
  <si>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</si>
  <si>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</si>
  <si>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</si>
  <si>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</si>
  <si>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</si>
  <si>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</si>
  <si>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</si>
  <si>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</si>
  <si>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</si>
  <si>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</si>
  <si>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</si>
  <si>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</si>
  <si>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</si>
  <si>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</si>
  <si>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</si>
  <si>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</si>
  <si>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</si>
  <si>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</si>
  <si>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</si>
  <si>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</si>
  <si>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</si>
  <si>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</si>
  <si>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</si>
  <si>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</si>
  <si>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</si>
  <si>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</si>
  <si>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</si>
  <si>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</si>
  <si>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</si>
  <si>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</si>
  <si>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</si>
  <si>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</si>
  <si>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</si>
  <si>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</si>
  <si>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</si>
  <si>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</si>
  <si>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</si>
  <si>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</si>
  <si>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</si>
  <si>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</si>
  <si>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</si>
  <si>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</si>
  <si>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</si>
  <si>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</si>
  <si>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</si>
  <si>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</si>
  <si>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</si>
  <si>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</si>
  <si>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</si>
  <si>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</si>
  <si>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</si>
  <si>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</si>
  <si>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</si>
  <si>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</si>
  <si>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</si>
  <si>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</si>
  <si>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</si>
  <si>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</si>
  <si>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</si>
  <si>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</si>
  <si>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</si>
  <si>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</si>
  <si>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</si>
  <si>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</si>
  <si>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</si>
  <si>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</si>
  <si>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</si>
  <si>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</si>
  <si>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</si>
  <si>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</si>
  <si>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</si>
  <si>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</si>
  <si>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</si>
  <si>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</si>
  <si>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</si>
  <si>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</si>
  <si>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</si>
  <si>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</si>
  <si>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</si>
  <si>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</si>
  <si>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</si>
  <si>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</si>
  <si>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</si>
  <si>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</si>
  <si>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</si>
  <si>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</si>
  <si>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</si>
  <si>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</si>
  <si>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</si>
  <si>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</si>
  <si>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</si>
  <si>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</si>
  <si>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</si>
  <si>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</si>
  <si>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</si>
  <si>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</si>
  <si>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</si>
  <si>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</si>
  <si>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</si>
  <si>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</si>
  <si>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</si>
  <si>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</si>
  <si>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</si>
  <si>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</si>
  <si>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</si>
  <si>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</si>
  <si>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</si>
  <si>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</si>
  <si>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</si>
  <si>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</si>
  <si>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</si>
  <si>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</si>
  <si>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</si>
  <si>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</si>
  <si>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</si>
  <si>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</si>
  <si>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</si>
  <si>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</si>
  <si>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</si>
  <si>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</si>
  <si>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</si>
  <si>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</si>
  <si>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</si>
  <si>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</si>
  <si>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</si>
  <si>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</si>
  <si>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</si>
  <si>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</si>
  <si>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</si>
  <si>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</si>
  <si>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</si>
  <si>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</si>
  <si>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</si>
  <si>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</si>
  <si>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</si>
  <si>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</si>
  <si>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</si>
  <si>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</si>
  <si>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</si>
  <si>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</si>
  <si>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</si>
  <si>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</si>
  <si>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</si>
  <si>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</si>
  <si>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</si>
  <si>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</si>
  <si>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</si>
  <si>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</si>
  <si>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</si>
  <si>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</si>
  <si>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</si>
  <si>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</si>
  <si>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</si>
  <si>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</si>
  <si>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</si>
  <si>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</si>
  <si>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</si>
  <si>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</si>
  <si>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</si>
  <si>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</si>
  <si>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</si>
  <si>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</si>
  <si>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</si>
  <si>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</si>
  <si>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</si>
  <si>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</si>
  <si>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</si>
  <si>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</si>
  <si>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</si>
  <si>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</si>
  <si>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</si>
  <si>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</si>
  <si>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</si>
  <si>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</si>
  <si>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</si>
  <si>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</si>
  <si>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</si>
  <si>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</si>
  <si>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</si>
  <si>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</si>
  <si>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</si>
  <si>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</si>
  <si>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</si>
  <si>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</si>
  <si>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</si>
  <si>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</si>
  <si>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</si>
  <si>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</si>
  <si>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</si>
  <si>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</si>
  <si>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</si>
  <si>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</si>
  <si>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</si>
  <si>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</si>
  <si>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</si>
  <si>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</si>
  <si>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</si>
  <si>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</si>
  <si>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</si>
  <si>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</si>
  <si>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</si>
  <si>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</si>
  <si>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</si>
  <si>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</si>
  <si>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</si>
  <si>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</si>
  <si>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</si>
  <si>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</si>
  <si>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</si>
  <si>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</si>
  <si>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</si>
  <si>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</si>
  <si>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</si>
  <si>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</si>
  <si>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</si>
  <si>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</si>
  <si>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</si>
  <si>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</si>
  <si>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</si>
  <si>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</si>
  <si>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</si>
  <si>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</si>
  <si>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</si>
  <si>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</si>
  <si>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</si>
  <si>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</si>
  <si>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</si>
  <si>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</si>
  <si>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</si>
  <si>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</si>
  <si>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</si>
  <si>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</si>
  <si>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</si>
  <si>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</si>
  <si>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</si>
  <si>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</si>
  <si>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</si>
  <si>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</si>
  <si>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</si>
  <si>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</si>
  <si>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</si>
  <si>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</si>
  <si>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</si>
  <si>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</si>
  <si>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</si>
  <si>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</si>
  <si>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</si>
  <si>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</si>
  <si>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</si>
  <si>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</si>
  <si>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</si>
  <si>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</si>
  <si>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</si>
  <si>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</si>
  <si>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</si>
  <si>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</si>
  <si>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</si>
  <si>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</si>
  <si>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</si>
  <si>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</si>
  <si>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</si>
  <si>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</si>
  <si>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</si>
  <si>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</si>
  <si>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</si>
  <si>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</si>
  <si>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</si>
  <si>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</si>
  <si>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</si>
  <si>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</si>
  <si>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</si>
  <si>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</si>
  <si>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</si>
  <si>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</si>
  <si>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</si>
  <si>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</si>
  <si>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</si>
  <si>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</si>
  <si>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</si>
  <si>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</si>
  <si>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</si>
  <si>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</si>
  <si>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</si>
  <si>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</si>
  <si>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</si>
  <si>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</si>
  <si>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</si>
  <si>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</si>
  <si>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</si>
  <si>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</si>
  <si>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</si>
  <si>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</si>
  <si>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</si>
  <si>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</si>
  <si>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</si>
  <si>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</si>
  <si>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</si>
  <si>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</si>
  <si>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</si>
  <si>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</si>
  <si>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</si>
  <si>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</si>
  <si>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</si>
  <si>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</si>
  <si>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</si>
  <si>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</si>
  <si>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</si>
  <si>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</si>
  <si>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</si>
  <si>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</si>
  <si>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</si>
  <si>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</si>
  <si>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</si>
  <si>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</si>
  <si>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</si>
  <si>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</si>
  <si>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</si>
  <si>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</si>
  <si>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</si>
  <si>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</si>
  <si>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</si>
  <si>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</si>
  <si>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</si>
  <si>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</si>
  <si>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</si>
  <si>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</si>
  <si>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</si>
  <si>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</si>
  <si>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</si>
  <si>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</si>
  <si>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</si>
  <si>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</si>
  <si>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</si>
  <si>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</si>
  <si>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</si>
  <si>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</si>
  <si>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</si>
  <si>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</si>
  <si>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</si>
  <si>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</si>
  <si>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</si>
  <si>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</si>
  <si>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</si>
  <si>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</si>
  <si>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</si>
  <si>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</si>
  <si>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</si>
  <si>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</si>
  <si>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</si>
  <si>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</si>
  <si>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</si>
  <si>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</si>
  <si>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</si>
  <si>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</si>
  <si>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</si>
  <si>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</si>
  <si>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</si>
  <si>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</si>
  <si>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</si>
  <si>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</si>
  <si>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</si>
  <si>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</si>
  <si>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</si>
  <si>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</si>
  <si>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</si>
  <si>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</si>
  <si>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</si>
  <si>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</si>
  <si>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</si>
  <si>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</si>
  <si>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</si>
  <si>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</si>
  <si>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</si>
  <si>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</si>
  <si>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</si>
  <si>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</si>
  <si>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</si>
  <si>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</si>
  <si>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</si>
  <si>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</si>
  <si>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</si>
  <si>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</si>
  <si>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</si>
  <si>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</si>
  <si>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</si>
  <si>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</si>
  <si>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</si>
  <si>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</si>
  <si>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</si>
  <si>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</si>
  <si>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</si>
  <si>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</si>
  <si>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</si>
  <si>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</si>
  <si>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</si>
  <si>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</si>
  <si>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</si>
  <si>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</si>
  <si>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</si>
  <si>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</si>
  <si>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</si>
  <si>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</si>
  <si>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</si>
  <si>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</si>
  <si>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</si>
  <si>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</si>
  <si>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</si>
  <si>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</si>
  <si>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</si>
  <si>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</si>
  <si>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</si>
  <si>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</si>
  <si>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</si>
  <si>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</si>
  <si>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</si>
  <si>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</si>
  <si>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</si>
  <si>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</si>
  <si>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</si>
  <si>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</si>
  <si>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</si>
  <si>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</si>
  <si>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</si>
  <si>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</si>
  <si>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</si>
  <si>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</si>
  <si>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</si>
  <si>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</si>
  <si>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</si>
  <si>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</si>
  <si>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</si>
  <si>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</si>
  <si>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</si>
  <si>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</si>
  <si>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</si>
  <si>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</si>
  <si>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</si>
  <si>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</si>
  <si>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</si>
  <si>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</si>
  <si>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</si>
  <si>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</si>
  <si>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</si>
  <si>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</si>
  <si>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</si>
  <si>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</si>
  <si>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</si>
  <si>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</si>
  <si>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</si>
  <si>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</si>
  <si>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</si>
  <si>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</si>
  <si>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</si>
  <si>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</si>
  <si>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</si>
  <si>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</si>
  <si>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</si>
  <si>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</si>
  <si>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</si>
  <si>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</si>
  <si>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</si>
  <si>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</si>
  <si>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</si>
  <si>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</si>
  <si>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</si>
  <si>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</si>
  <si>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</si>
  <si>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</si>
  <si>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</si>
  <si>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</si>
  <si>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</si>
  <si>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</si>
  <si>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</si>
  <si>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</si>
  <si>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</si>
  <si>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</si>
  <si>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</si>
  <si>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</si>
  <si>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</si>
  <si>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</si>
  <si>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</si>
  <si>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</si>
  <si>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</si>
  <si>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</si>
  <si>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</si>
  <si>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</si>
  <si>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</si>
  <si>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</si>
  <si>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</si>
  <si>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</si>
  <si>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</si>
  <si>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</si>
  <si>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</si>
  <si>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</si>
  <si>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</si>
  <si>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</si>
  <si>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</si>
  <si>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</si>
  <si>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</si>
  <si>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</si>
  <si>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</si>
  <si>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</si>
  <si>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</si>
  <si>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</si>
  <si>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</si>
  <si>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</si>
  <si>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</si>
  <si>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</si>
  <si>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</si>
  <si>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</si>
  <si>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</si>
  <si>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</si>
  <si>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</si>
  <si>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</si>
  <si>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</si>
  <si>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</si>
  <si>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</si>
  <si>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</si>
  <si>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</si>
  <si>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</si>
  <si>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</si>
  <si>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</si>
  <si>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</si>
  <si>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</si>
  <si>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</si>
  <si>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</si>
  <si>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</si>
  <si>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</si>
  <si>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</si>
  <si>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</si>
  <si>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</si>
  <si>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</si>
  <si>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</si>
  <si>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</si>
  <si>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</si>
  <si>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</si>
  <si>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</si>
  <si>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</si>
  <si>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</si>
  <si>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</si>
  <si>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</si>
  <si>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</si>
  <si>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</si>
  <si>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</si>
  <si>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</si>
  <si>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</si>
  <si>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</si>
  <si>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</si>
  <si>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</si>
  <si>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</si>
  <si>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</si>
  <si>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</si>
  <si>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</si>
  <si>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</si>
  <si>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</si>
  <si>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</si>
  <si>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</si>
  <si>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</si>
  <si>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</si>
  <si>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</si>
  <si>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</si>
  <si>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</si>
  <si>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</si>
  <si>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</si>
  <si>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</si>
  <si>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</si>
  <si>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</si>
  <si>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</si>
  <si>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</si>
  <si>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</si>
  <si>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</si>
  <si>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</si>
  <si>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</si>
  <si>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</si>
  <si>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</si>
  <si>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</si>
  <si>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</si>
  <si>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</si>
  <si>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</si>
  <si>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</si>
  <si>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</si>
  <si>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</si>
  <si>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</si>
  <si>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</si>
  <si>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</si>
  <si>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</si>
  <si>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</si>
  <si>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</si>
  <si>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</si>
  <si>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</si>
  <si>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</si>
  <si>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</si>
  <si>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</si>
  <si>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</si>
  <si>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</si>
  <si>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</si>
  <si>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</si>
  <si>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</si>
  <si>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</si>
  <si>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</si>
  <si>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</si>
  <si>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</si>
  <si>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</si>
  <si>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</si>
  <si>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</si>
  <si>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</si>
  <si>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</si>
  <si>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</si>
  <si>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</si>
  <si>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</si>
  <si>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</si>
  <si>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</si>
  <si>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</si>
  <si>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</si>
  <si>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</si>
  <si>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</si>
  <si>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</si>
  <si>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</si>
  <si>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</si>
  <si>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</si>
  <si>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</si>
  <si>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</si>
  <si>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</si>
  <si>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</si>
  <si>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</si>
  <si>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</si>
  <si>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</si>
  <si>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</si>
  <si>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</si>
  <si>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</si>
  <si>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</si>
  <si>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</si>
  <si>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</si>
  <si>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</si>
  <si>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</si>
  <si>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</si>
  <si>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</si>
  <si>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</si>
  <si>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</si>
  <si>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</si>
  <si>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</si>
  <si>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</si>
  <si>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</si>
  <si>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</si>
  <si>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</si>
  <si>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</si>
  <si>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</si>
  <si>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</si>
  <si>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</si>
  <si>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</si>
  <si>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</si>
  <si>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</si>
  <si>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</si>
  <si>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</si>
  <si>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</si>
  <si>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</si>
  <si>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</si>
  <si>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</si>
  <si>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</si>
  <si>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</si>
  <si>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</si>
  <si>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</si>
  <si>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</si>
  <si>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</si>
  <si>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</si>
  <si>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</si>
  <si>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</si>
  <si>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</si>
  <si>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</si>
  <si>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</si>
  <si>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</si>
  <si>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</si>
  <si>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</si>
  <si>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</si>
  <si>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</si>
  <si>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</si>
  <si>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</si>
  <si>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</si>
  <si>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</si>
  <si>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</si>
  <si>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</si>
  <si>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</si>
  <si>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</si>
  <si>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</si>
  <si>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</si>
  <si>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</si>
  <si>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</si>
  <si>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</si>
  <si>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</si>
  <si>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</si>
  <si>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</si>
  <si>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</si>
  <si>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</si>
  <si>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</si>
  <si>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</si>
  <si>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</si>
  <si>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</si>
  <si>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</si>
  <si>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</si>
  <si>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</si>
  <si>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</si>
  <si>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</si>
  <si>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</si>
  <si>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</si>
  <si>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</si>
  <si>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</si>
  <si>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</si>
  <si>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</si>
  <si>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</si>
  <si>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</si>
  <si>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</si>
  <si>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</si>
  <si>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</si>
  <si>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</si>
  <si>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</si>
  <si>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</si>
  <si>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</si>
  <si>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</si>
  <si>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</si>
  <si>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</si>
  <si>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</si>
  <si>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</si>
  <si>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</si>
  <si>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</si>
  <si>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</si>
  <si>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</si>
  <si>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</si>
  <si>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</si>
  <si>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</si>
  <si>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</si>
  <si>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</si>
  <si>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</si>
  <si>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</si>
  <si>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</si>
  <si>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</si>
  <si>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</si>
  <si>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</si>
  <si>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</si>
  <si>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</si>
  <si>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</si>
  <si>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</si>
  <si>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</si>
  <si>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</si>
  <si>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</si>
  <si>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</si>
  <si>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</si>
  <si>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</si>
  <si>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</si>
  <si>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</si>
  <si>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</si>
  <si>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</si>
  <si>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</si>
  <si>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</si>
  <si>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</si>
  <si>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</si>
  <si>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</si>
  <si>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</si>
  <si>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</si>
  <si>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</si>
  <si>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</si>
  <si>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</si>
  <si>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</si>
  <si>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</si>
  <si>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</si>
  <si>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</si>
  <si>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</si>
  <si>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</si>
  <si>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</si>
  <si>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</si>
  <si>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</si>
  <si>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</si>
  <si>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</si>
  <si>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</si>
  <si>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</si>
  <si>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</si>
  <si>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</si>
  <si>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</si>
  <si>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</si>
  <si>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</si>
  <si>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</si>
  <si>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</si>
  <si>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</si>
  <si>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</si>
  <si>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</si>
  <si>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</si>
  <si>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</si>
  <si>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</si>
  <si>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</si>
  <si>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</si>
  <si>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</si>
  <si>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</si>
  <si>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</si>
  <si>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</si>
  <si>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</si>
  <si>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</si>
  <si>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</si>
  <si>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</si>
  <si>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</si>
  <si>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</si>
  <si>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</si>
  <si>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</si>
  <si>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</si>
  <si>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</si>
  <si>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</si>
  <si>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</si>
  <si>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</si>
  <si>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</si>
  <si>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</si>
  <si>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</si>
  <si>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</si>
  <si>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</si>
  <si>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</si>
  <si>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</si>
  <si>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</si>
  <si>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</si>
  <si>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</si>
  <si>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</si>
  <si>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</si>
  <si>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</si>
  <si>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</si>
  <si>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</si>
  <si>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</si>
  <si>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</si>
  <si>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</si>
  <si>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</si>
  <si>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</si>
  <si>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</si>
  <si>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</si>
  <si>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</si>
  <si>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</si>
  <si>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</si>
  <si>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</si>
  <si>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</si>
  <si>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</si>
  <si>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</si>
  <si>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</si>
  <si>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</si>
  <si>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</si>
  <si>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</si>
  <si>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</si>
  <si>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</si>
  <si>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</si>
  <si>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</si>
  <si>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</si>
  <si>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</si>
  <si>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</si>
  <si>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</si>
  <si>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</si>
  <si>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</si>
  <si>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</si>
  <si>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</si>
  <si>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</si>
  <si>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</si>
  <si>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</si>
  <si>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</si>
  <si>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</si>
  <si>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</si>
  <si>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</si>
  <si>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</si>
  <si>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</si>
  <si>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</si>
  <si>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</si>
  <si>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</si>
  <si>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</si>
  <si>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</si>
  <si>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</si>
  <si>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</si>
  <si>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</si>
  <si>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</si>
  <si>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</si>
  <si>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</si>
  <si>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</si>
  <si>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</si>
  <si>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</si>
  <si>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</si>
  <si>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</si>
  <si>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</si>
  <si>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</si>
  <si>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</si>
  <si>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</si>
  <si>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</si>
  <si>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</si>
  <si>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</si>
  <si>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</si>
  <si>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</si>
  <si>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</si>
  <si>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</si>
  <si>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</si>
  <si>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</si>
  <si>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</si>
  <si>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</si>
  <si>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</si>
  <si>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</si>
  <si>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</si>
  <si>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</si>
  <si>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</si>
  <si>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</si>
  <si>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</si>
  <si>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</si>
  <si>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</si>
  <si>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</si>
  <si>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</si>
  <si>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</si>
  <si>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</si>
  <si>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</si>
  <si>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</si>
  <si>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</si>
  <si>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</si>
  <si>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</si>
  <si>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</si>
  <si>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</si>
  <si>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</si>
  <si>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</si>
  <si>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</si>
  <si>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</si>
  <si>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</si>
  <si>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</si>
  <si>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</si>
  <si>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</si>
  <si>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</si>
  <si>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</si>
  <si>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</si>
  <si>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</si>
  <si>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</si>
  <si>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</si>
  <si>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</si>
  <si>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</si>
  <si>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</si>
  <si>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</si>
  <si>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</si>
  <si>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</si>
  <si>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</si>
  <si>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</si>
  <si>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</si>
  <si>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</si>
  <si>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</si>
  <si>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</si>
  <si>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</si>
  <si>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</si>
  <si>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</si>
  <si>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</si>
  <si>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</si>
  <si>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</si>
  <si>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</si>
  <si>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</si>
  <si>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</si>
  <si>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</si>
  <si>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</si>
  <si>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</si>
  <si>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</si>
  <si>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</si>
  <si>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</si>
  <si>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</si>
  <si>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</si>
  <si>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</si>
  <si>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</si>
  <si>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</si>
  <si>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</si>
  <si>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</si>
  <si>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</si>
  <si>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</si>
  <si>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</si>
  <si>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</si>
  <si>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</si>
  <si>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</si>
  <si>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</si>
  <si>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</si>
  <si>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</si>
  <si>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</si>
  <si>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</si>
  <si>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</si>
  <si>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</si>
  <si>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</si>
  <si>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</si>
  <si>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</si>
  <si>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</si>
  <si>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</si>
  <si>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</si>
  <si>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</si>
  <si>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</si>
  <si>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</si>
  <si>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</si>
  <si>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</si>
  <si>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</si>
  <si>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</si>
  <si>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</si>
  <si>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</si>
  <si>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</si>
  <si>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</si>
  <si>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</si>
  <si>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</si>
  <si>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</si>
  <si>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</si>
  <si>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</si>
  <si>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</si>
  <si>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</si>
  <si>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</si>
  <si>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</si>
  <si>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</si>
  <si>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</si>
  <si>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</si>
  <si>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</si>
  <si>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</si>
  <si>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</si>
  <si>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</si>
  <si>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</si>
  <si>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</si>
  <si>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</si>
  <si>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</si>
  <si>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</si>
  <si>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</si>
  <si>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</si>
  <si>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</si>
  <si>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</si>
  <si>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</si>
  <si>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</si>
  <si>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</si>
  <si>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</si>
  <si>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</si>
  <si>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</si>
  <si>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</si>
  <si>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</si>
  <si>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</si>
  <si>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</si>
  <si>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</si>
  <si>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</si>
  <si>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</si>
  <si>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</si>
  <si>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</si>
  <si>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</si>
  <si>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</si>
  <si>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</si>
  <si>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</si>
  <si>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</si>
  <si>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</si>
  <si>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</si>
  <si>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</si>
  <si>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</si>
  <si>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</si>
  <si>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</si>
  <si>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</si>
  <si>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</si>
  <si>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</si>
  <si>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</si>
  <si>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</si>
  <si>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</si>
  <si>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</si>
  <si>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</si>
  <si>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</si>
  <si>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</si>
  <si>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</si>
  <si>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</si>
  <si>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</si>
  <si>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</si>
  <si>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</si>
  <si>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</si>
  <si>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</si>
  <si>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</si>
  <si>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</si>
  <si>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</si>
  <si>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</si>
  <si>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</si>
  <si>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</si>
  <si>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</si>
  <si>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</si>
  <si>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</si>
  <si>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</si>
  <si>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</si>
  <si>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</si>
  <si>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</si>
  <si>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</si>
  <si>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</si>
  <si>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</si>
  <si>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</si>
  <si>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</si>
  <si>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</si>
  <si>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</si>
  <si>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</si>
  <si>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</si>
  <si>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</si>
  <si>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</si>
  <si>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</si>
  <si>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</si>
  <si>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</si>
  <si>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</si>
  <si>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</si>
  <si>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</si>
  <si>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</si>
  <si>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</si>
  <si>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</si>
  <si>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</si>
  <si>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</si>
  <si>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</si>
  <si>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</si>
  <si>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</si>
  <si>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</si>
  <si>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</si>
  <si>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</si>
  <si>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</si>
  <si>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</si>
  <si>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</si>
  <si>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</si>
  <si>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</si>
  <si>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</si>
  <si>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</si>
  <si>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</si>
  <si>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</si>
  <si>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</si>
  <si>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</si>
  <si>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</si>
  <si>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</si>
  <si>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</si>
  <si>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</si>
  <si>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</si>
  <si>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</si>
  <si>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</si>
  <si>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</si>
  <si>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</si>
  <si>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</si>
  <si>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</si>
  <si>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</si>
  <si>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</si>
  <si>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</si>
  <si>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</si>
  <si>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</si>
  <si>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</si>
  <si>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</si>
  <si>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</si>
  <si>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</si>
  <si>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</si>
  <si>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</si>
  <si>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</si>
  <si>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</si>
  <si>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</si>
  <si>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</si>
  <si>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</si>
  <si>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</si>
  <si>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</si>
  <si>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</si>
  <si>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</si>
  <si>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</si>
  <si>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</si>
  <si>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</si>
  <si>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</si>
  <si>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</si>
  <si>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</si>
  <si>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</si>
  <si>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</si>
  <si>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</si>
  <si>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</si>
  <si>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</si>
  <si>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</si>
  <si>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</si>
  <si>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</si>
  <si>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</si>
  <si>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</si>
  <si>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</si>
  <si>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</si>
  <si>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</si>
  <si>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</si>
  <si>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</si>
  <si>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</si>
  <si>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</si>
  <si>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</si>
  <si>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</si>
  <si>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</si>
  <si>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</si>
  <si>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</si>
  <si>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</si>
  <si>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</si>
  <si>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</si>
  <si>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</si>
  <si>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</si>
  <si>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</si>
  <si>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</si>
  <si>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</si>
  <si>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</si>
  <si>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</si>
  <si>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</si>
  <si>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</si>
  <si>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</si>
  <si>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</si>
  <si>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</si>
  <si>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</si>
  <si>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</si>
  <si>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</si>
  <si>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</si>
  <si>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</si>
  <si>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</si>
  <si>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</si>
  <si>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</si>
  <si>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</si>
  <si>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</si>
  <si>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</si>
  <si>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</si>
  <si>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</si>
  <si>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</si>
  <si>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</si>
  <si>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</si>
  <si>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</si>
  <si>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</si>
  <si>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</si>
  <si>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</si>
  <si>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</si>
  <si>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</si>
  <si>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</si>
  <si>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</si>
  <si>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</si>
  <si>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</si>
  <si>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</si>
  <si>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</si>
  <si>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</si>
  <si>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</si>
  <si>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</si>
  <si>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</si>
  <si>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</si>
  <si>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</si>
  <si>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</si>
  <si>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</si>
  <si>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</si>
  <si>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</si>
  <si>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</si>
  <si>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</si>
  <si>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</si>
  <si>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</si>
  <si>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</si>
  <si>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</si>
  <si>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</si>
  <si>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</si>
  <si>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</si>
  <si>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</si>
  <si>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</si>
  <si>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</si>
  <si>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</si>
  <si>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</si>
  <si>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</si>
  <si>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</si>
  <si>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</si>
  <si>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</si>
  <si>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</si>
  <si>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</si>
  <si>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</si>
  <si>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</si>
  <si>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</si>
  <si>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</si>
  <si>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</si>
  <si>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</si>
  <si>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</si>
  <si>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</si>
  <si>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</si>
  <si>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</si>
  <si>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</si>
  <si>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</si>
  <si>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</si>
  <si>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</si>
  <si>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</si>
  <si>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</si>
  <si>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</si>
  <si>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</si>
  <si>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</si>
  <si>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</si>
  <si>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</si>
  <si>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</si>
  <si>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</si>
  <si>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</si>
  <si>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</si>
  <si>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</si>
  <si>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</si>
  <si>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</si>
  <si>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</si>
  <si>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</si>
  <si>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</si>
  <si>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</si>
  <si>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</si>
  <si>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</si>
  <si>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</si>
  <si>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</si>
  <si>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</si>
  <si>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</si>
  <si>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</si>
  <si>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</si>
  <si>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</si>
  <si>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</si>
  <si>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</si>
  <si>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</si>
  <si>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</si>
  <si>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</si>
  <si>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</si>
  <si>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</si>
  <si>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</si>
  <si>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</si>
  <si>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</si>
  <si>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</si>
  <si>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</si>
  <si>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</si>
  <si>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</si>
  <si>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</si>
  <si>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</si>
  <si>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</si>
  <si>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</si>
  <si>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</si>
  <si>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</si>
  <si>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</si>
  <si>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</si>
  <si>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</si>
  <si>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</si>
  <si>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</si>
  <si>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</si>
  <si>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</si>
  <si>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</si>
  <si>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</si>
  <si>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</si>
  <si>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</si>
  <si>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</si>
  <si>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</si>
  <si>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</si>
  <si>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</si>
  <si>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</si>
  <si>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</si>
  <si>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</si>
  <si>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</si>
  <si>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</si>
  <si>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</si>
  <si>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</si>
  <si>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</si>
  <si>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</si>
  <si>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</si>
  <si>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</si>
  <si>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</si>
  <si>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</si>
  <si>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</si>
  <si>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</si>
  <si>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</si>
  <si>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</si>
  <si>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</si>
  <si>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</si>
  <si>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</si>
  <si>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</si>
  <si>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</si>
  <si>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</si>
  <si>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</si>
  <si>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</si>
  <si>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</si>
  <si>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</si>
  <si>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</si>
  <si>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</si>
  <si>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</si>
  <si>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</si>
  <si>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</si>
  <si>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</si>
  <si>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</si>
  <si>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</si>
  <si>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</si>
  <si>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</si>
  <si>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</si>
  <si>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</si>
  <si>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</si>
  <si>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</si>
  <si>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</si>
  <si>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</si>
  <si>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</si>
  <si>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</si>
  <si>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</si>
  <si>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</si>
  <si>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</si>
  <si>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</si>
  <si>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</si>
  <si>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</si>
  <si>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</si>
  <si>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</si>
  <si>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</si>
  <si>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</si>
  <si>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</si>
  <si>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</si>
  <si>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</si>
  <si>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</si>
  <si>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</si>
  <si>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</si>
  <si>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</si>
  <si>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</si>
  <si>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</si>
  <si>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</si>
  <si>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</si>
  <si>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</si>
  <si>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</si>
  <si>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</si>
  <si>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</si>
  <si>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</si>
  <si>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</si>
  <si>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</si>
  <si>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</si>
  <si>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</si>
  <si>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</si>
  <si>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</si>
  <si>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</si>
  <si>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</si>
  <si>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</si>
  <si>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</si>
  <si>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</si>
  <si>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</si>
  <si>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</si>
  <si>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</si>
  <si>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</si>
  <si>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</si>
  <si>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</si>
  <si>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</si>
  <si>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</si>
  <si>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</si>
  <si>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</si>
  <si>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</si>
  <si>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</si>
  <si>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</si>
  <si>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</si>
  <si>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</si>
  <si>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</si>
  <si>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</si>
  <si>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</si>
  <si>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</si>
  <si>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</si>
  <si>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</si>
  <si>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</si>
  <si>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</si>
  <si>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</si>
  <si>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</si>
  <si>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</si>
  <si>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</si>
  <si>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</si>
  <si>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</si>
  <si>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</si>
  <si>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</si>
  <si>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</si>
  <si>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</si>
  <si>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</si>
  <si>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</si>
  <si>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</si>
  <si>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</si>
  <si>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</si>
  <si>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</si>
  <si>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</si>
  <si>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</si>
  <si>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</si>
  <si>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</si>
  <si>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</si>
  <si>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</si>
  <si>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</si>
  <si>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</si>
  <si>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</si>
  <si>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</si>
  <si>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</si>
  <si>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</si>
  <si>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</si>
  <si>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</si>
  <si>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</si>
  <si>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</si>
  <si>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</si>
  <si>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</si>
  <si>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</si>
  <si>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</si>
  <si>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</si>
  <si>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</si>
  <si>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</si>
  <si>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</si>
  <si>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</si>
  <si>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</si>
  <si>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</si>
  <si>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</si>
  <si>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</si>
  <si>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</si>
  <si>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</si>
  <si>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</si>
  <si>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</si>
  <si>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</si>
  <si>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</si>
  <si>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</si>
  <si>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</si>
  <si>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</si>
  <si>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</si>
  <si>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</si>
  <si>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</si>
  <si>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</si>
  <si>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</si>
  <si>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</si>
  <si>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</si>
  <si>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</si>
  <si>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</si>
  <si>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</si>
  <si>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</si>
  <si>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</si>
  <si>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</si>
  <si>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</si>
  <si>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</si>
  <si>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</si>
  <si>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</si>
  <si>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</si>
  <si>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</si>
  <si>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</si>
  <si>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</si>
  <si>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</si>
  <si>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</si>
  <si>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</si>
  <si>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</si>
  <si>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</si>
  <si>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</si>
  <si>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</si>
  <si>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</si>
  <si>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</si>
  <si>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</si>
  <si>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</si>
  <si>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</si>
  <si>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</si>
  <si>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</si>
  <si>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</si>
  <si>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</si>
  <si>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</si>
  <si>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</si>
  <si>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</si>
  <si>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</si>
  <si>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</si>
  <si>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</si>
  <si>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</si>
  <si>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</si>
  <si>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</si>
  <si>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</si>
  <si>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</si>
  <si>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</si>
  <si>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</si>
  <si>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</si>
  <si>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</si>
  <si>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</si>
  <si>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</si>
  <si>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</si>
  <si>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</si>
  <si>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</si>
  <si>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</si>
  <si>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</si>
  <si>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</si>
  <si>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</si>
  <si>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</si>
  <si>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</si>
  <si>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</si>
  <si>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</si>
  <si>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</si>
  <si>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</si>
  <si>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</si>
  <si>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</si>
  <si>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</si>
  <si>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</si>
  <si>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</si>
  <si>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</si>
  <si>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</si>
  <si>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</si>
  <si>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</si>
  <si>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</si>
  <si>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</si>
  <si>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</si>
  <si>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</si>
  <si>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</si>
  <si>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</si>
  <si>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</si>
  <si>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</si>
  <si>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</si>
  <si>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</si>
  <si>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</si>
  <si>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</si>
  <si>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</si>
  <si>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</si>
  <si>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</si>
  <si>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</si>
  <si>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</si>
  <si>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</si>
  <si>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</si>
  <si>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</si>
  <si>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</si>
  <si>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</si>
  <si>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</si>
  <si>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</si>
  <si>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</si>
  <si>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</si>
  <si>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</si>
  <si>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</si>
  <si>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</si>
  <si>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</si>
  <si>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</si>
  <si>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</si>
  <si>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</si>
  <si>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</si>
  <si>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</si>
  <si>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</si>
  <si>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</si>
  <si>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</si>
  <si>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</si>
  <si>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</si>
  <si>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</si>
  <si>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</si>
  <si>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</si>
  <si>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</si>
  <si>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</si>
  <si>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</si>
  <si>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</si>
  <si>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</si>
  <si>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</si>
  <si>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</si>
  <si>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</si>
  <si>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</si>
  <si>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</si>
  <si>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</si>
  <si>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</si>
  <si>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</si>
  <si>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</si>
  <si>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</si>
  <si>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</si>
  <si>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</si>
  <si>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</si>
  <si>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</si>
  <si>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</si>
  <si>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</si>
  <si>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</si>
  <si>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</si>
  <si>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</si>
  <si>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</si>
  <si>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</si>
  <si>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</si>
  <si>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</si>
  <si>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</si>
  <si>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</si>
  <si>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</si>
  <si>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</si>
  <si>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</si>
  <si>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</si>
  <si>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</si>
  <si>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</si>
  <si>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</si>
  <si>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</si>
  <si>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</si>
  <si>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</si>
  <si>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</si>
  <si>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</si>
  <si>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</si>
  <si>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</si>
  <si>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</si>
  <si>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</si>
  <si>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</si>
  <si>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</si>
  <si>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</si>
  <si>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</si>
  <si>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</si>
  <si>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</si>
  <si>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</si>
  <si>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</si>
  <si>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</si>
  <si>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</si>
  <si>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</si>
  <si>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</si>
  <si>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</si>
  <si>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</si>
  <si>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</si>
  <si>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</si>
  <si>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</si>
  <si>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</si>
  <si>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</si>
  <si>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</si>
  <si>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</si>
  <si>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</si>
  <si>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</si>
  <si>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</si>
  <si>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</si>
  <si>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</si>
  <si>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</si>
  <si>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</si>
  <si>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</si>
  <si>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</si>
  <si>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</si>
  <si>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</si>
  <si>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</si>
  <si>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</si>
  <si>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</si>
  <si>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</si>
  <si>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</si>
  <si>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</si>
  <si>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</si>
  <si>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</si>
  <si>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</si>
  <si>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</si>
  <si>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</si>
  <si>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</si>
  <si>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</si>
  <si>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</si>
  <si>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</si>
  <si>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</si>
  <si>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</si>
  <si>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</si>
  <si>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</si>
  <si>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</si>
  <si>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</si>
  <si>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</si>
  <si>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</si>
  <si>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</si>
  <si>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</si>
  <si>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</si>
  <si>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</si>
  <si>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</si>
  <si>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</si>
  <si>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</si>
  <si>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</si>
  <si>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</si>
  <si>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</si>
  <si>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</si>
  <si>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</si>
  <si>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</si>
  <si>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</si>
  <si>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</si>
  <si>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</si>
  <si>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</si>
  <si>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</si>
  <si>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</si>
  <si>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</si>
  <si>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</si>
  <si>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</si>
  <si>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</si>
  <si>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</si>
  <si>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</si>
  <si>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</si>
  <si>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</si>
  <si>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</si>
  <si>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</si>
  <si>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</si>
  <si>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</si>
  <si>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</si>
  <si>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</si>
  <si>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</si>
  <si>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</si>
  <si>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</si>
  <si>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</si>
  <si>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</si>
  <si>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</si>
  <si>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</si>
  <si>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</si>
  <si>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</si>
  <si>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</si>
  <si>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</si>
  <si>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</si>
  <si>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</si>
  <si>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</si>
  <si>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</si>
  <si>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</si>
  <si>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</si>
  <si>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</si>
  <si>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</si>
  <si>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</si>
  <si>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</si>
  <si>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</si>
  <si>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</si>
  <si>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</si>
  <si>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</si>
  <si>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</si>
  <si>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</si>
  <si>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</si>
  <si>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</si>
  <si>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</si>
  <si>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</si>
  <si>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</si>
  <si>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</si>
  <si>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</si>
  <si>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</si>
  <si>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</si>
  <si>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</si>
  <si>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</si>
  <si>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</si>
  <si>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</si>
  <si>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</si>
  <si>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</si>
  <si>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</si>
  <si>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</si>
  <si>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</si>
  <si>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</si>
  <si>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</si>
  <si>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</si>
  <si>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</si>
  <si>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</si>
  <si>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</si>
  <si>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</si>
  <si>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</si>
  <si>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</si>
  <si>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</si>
  <si>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</si>
  <si>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</si>
  <si>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</si>
  <si>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</si>
  <si>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</si>
  <si>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</si>
  <si>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</si>
  <si>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</si>
  <si>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</si>
  <si>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</si>
  <si>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</si>
  <si>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</si>
  <si>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</si>
  <si>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</si>
  <si>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</si>
  <si>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</si>
  <si>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</si>
  <si>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</si>
  <si>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</si>
  <si>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</si>
  <si>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</si>
  <si>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</si>
  <si>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</si>
  <si>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</si>
  <si>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</si>
  <si>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</si>
  <si>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</si>
  <si>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</si>
  <si>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</si>
  <si>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</si>
  <si>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</si>
  <si>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</si>
  <si>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</si>
  <si>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</si>
  <si>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</si>
  <si>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</si>
  <si>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</si>
  <si>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</si>
  <si>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</si>
  <si>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</si>
  <si>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</si>
  <si>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</si>
  <si>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</si>
  <si>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</si>
  <si>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</si>
  <si>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</si>
  <si>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</si>
  <si>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</si>
  <si>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</si>
  <si>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</si>
  <si>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</si>
  <si>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</si>
  <si>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</si>
  <si>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</si>
  <si>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</si>
  <si>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</si>
  <si>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</si>
  <si>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</si>
  <si>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</si>
  <si>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</si>
  <si>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</si>
  <si>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</si>
  <si>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</si>
  <si>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</si>
  <si>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</si>
  <si>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</si>
  <si>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</si>
  <si>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</si>
  <si>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</si>
  <si>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</si>
  <si>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</si>
  <si>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</si>
  <si>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</si>
  <si>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</si>
  <si>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</si>
  <si>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</si>
  <si>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</si>
  <si>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</si>
  <si>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</si>
  <si>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</si>
  <si>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</si>
  <si>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</si>
  <si>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</si>
  <si>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</si>
  <si>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</si>
  <si>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</si>
  <si>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</si>
  <si>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</si>
  <si>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</si>
  <si>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</si>
  <si>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</si>
  <si>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</si>
  <si>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</si>
  <si>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</si>
  <si>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</si>
  <si>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</si>
  <si>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</si>
  <si>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</si>
  <si>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</si>
  <si>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</si>
  <si>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</si>
  <si>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</si>
  <si>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</si>
  <si>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</si>
  <si>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</si>
  <si>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</si>
  <si>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</si>
  <si>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</si>
  <si>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</si>
  <si>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</si>
  <si>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</si>
  <si>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</si>
  <si>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</si>
  <si>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</si>
  <si>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</si>
  <si>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</si>
  <si>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</si>
  <si>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</si>
  <si>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</si>
  <si>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</si>
  <si>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</si>
  <si>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</si>
  <si>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</si>
  <si>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</si>
  <si>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</si>
  <si>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</si>
  <si>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</si>
  <si>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</si>
  <si>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</si>
  <si>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</si>
  <si>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</si>
  <si>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</si>
  <si>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</si>
  <si>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</si>
  <si>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</si>
  <si>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</si>
  <si>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</si>
  <si>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</si>
  <si>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</si>
  <si>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</si>
  <si>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</si>
  <si>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</si>
  <si>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</si>
  <si>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</si>
  <si>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</si>
  <si>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</si>
  <si>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</si>
  <si>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</si>
  <si>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</si>
  <si>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</si>
  <si>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</si>
  <si>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</si>
  <si>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</si>
  <si>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</si>
  <si>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</si>
  <si>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</si>
  <si>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</si>
  <si>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</si>
  <si>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</si>
  <si>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</si>
  <si>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</si>
  <si>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</si>
  <si>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</si>
  <si>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</si>
  <si>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</si>
  <si>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</si>
  <si>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</si>
  <si>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</si>
  <si>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</si>
  <si>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</si>
  <si>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</si>
  <si>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</si>
  <si>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</si>
  <si>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</si>
  <si>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</si>
  <si>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</si>
  <si>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</si>
  <si>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</si>
  <si>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</si>
  <si>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</si>
  <si>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</si>
  <si>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</si>
  <si>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</si>
  <si>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</si>
  <si>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</si>
  <si>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</si>
  <si>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</si>
  <si>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</si>
  <si>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</si>
  <si>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</si>
  <si>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</si>
  <si>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</si>
  <si>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</si>
  <si>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</si>
  <si>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</si>
  <si>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</si>
  <si>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</si>
  <si>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</si>
  <si>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</si>
  <si>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</si>
  <si>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</si>
  <si>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</si>
  <si>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</si>
  <si>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</si>
  <si>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</si>
  <si>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</si>
  <si>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</si>
  <si>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</si>
  <si>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</si>
  <si>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</si>
  <si>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</si>
  <si>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</si>
  <si>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</si>
  <si>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</si>
  <si>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</si>
  <si>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</si>
  <si>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</si>
  <si>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</si>
  <si>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</si>
  <si>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</si>
  <si>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</si>
  <si>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</si>
  <si>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</si>
  <si>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</si>
  <si>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</si>
  <si>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</si>
  <si>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</si>
  <si>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</si>
  <si>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</si>
  <si>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</si>
  <si>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</si>
  <si>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</si>
  <si>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</si>
  <si>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</si>
  <si>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</si>
  <si>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</si>
  <si>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</si>
  <si>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</si>
  <si>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</si>
  <si>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</si>
  <si>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</si>
  <si>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</si>
  <si>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</si>
  <si>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</si>
  <si>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</si>
  <si>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</si>
  <si>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</si>
  <si>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</si>
  <si>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</si>
  <si>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</si>
  <si>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</si>
  <si>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</si>
  <si>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</si>
  <si>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</si>
  <si>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</si>
  <si>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</si>
  <si>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</si>
  <si>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</si>
  <si>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</si>
  <si>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</si>
  <si>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</si>
  <si>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</si>
  <si>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</si>
  <si>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</si>
  <si>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</si>
  <si>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</si>
  <si>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</si>
  <si>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</si>
  <si>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</si>
  <si>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</si>
  <si>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</si>
  <si>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</si>
  <si>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</si>
  <si>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</si>
  <si>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</si>
  <si>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</si>
  <si>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</si>
  <si>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</si>
  <si>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</si>
  <si>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</si>
  <si>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</si>
  <si>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</si>
  <si>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</si>
  <si>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</si>
  <si>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</si>
  <si>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</si>
  <si>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</si>
  <si>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</si>
  <si>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</si>
  <si>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</si>
  <si>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</si>
  <si>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</si>
  <si>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</si>
  <si>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</si>
  <si>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</si>
  <si>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</si>
  <si>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</si>
  <si>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</si>
  <si>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</si>
  <si>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</si>
  <si>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</si>
  <si>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</si>
  <si>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</si>
  <si>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</si>
  <si>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</si>
  <si>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</si>
  <si>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</si>
  <si>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</si>
  <si>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</si>
  <si>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</si>
  <si>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</si>
  <si>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</si>
  <si>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</si>
  <si>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</si>
  <si>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</si>
  <si>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</si>
  <si>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</si>
  <si>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</si>
  <si>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</si>
  <si>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</si>
  <si>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</si>
  <si>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</si>
  <si>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</si>
  <si>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</si>
  <si>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</si>
  <si>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</si>
  <si>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</si>
  <si>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</si>
  <si>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</si>
  <si>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</si>
  <si>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</si>
  <si>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</si>
  <si>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</si>
  <si>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</si>
  <si>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</si>
  <si>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</si>
  <si>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</si>
  <si>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</si>
  <si>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</si>
  <si>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</si>
  <si>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</si>
  <si>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</si>
  <si>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</si>
  <si>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</si>
  <si>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</si>
  <si>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</si>
  <si>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</si>
  <si>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</si>
  <si>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</si>
  <si>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</si>
  <si>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</si>
  <si>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</si>
  <si>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</si>
  <si>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</si>
  <si>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</si>
  <si>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</si>
  <si>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</si>
  <si>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</si>
  <si>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</si>
  <si>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</si>
  <si>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</si>
  <si>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</si>
  <si>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</si>
  <si>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</si>
  <si>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</si>
  <si>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</si>
  <si>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</si>
  <si>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</si>
  <si>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</si>
  <si>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</si>
  <si>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</si>
  <si>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</si>
  <si>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</si>
  <si>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</si>
  <si>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</si>
  <si>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</si>
  <si>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</si>
  <si>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</si>
  <si>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</si>
  <si>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</si>
  <si>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</si>
  <si>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</si>
  <si>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</si>
  <si>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</si>
  <si>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</si>
  <si>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</si>
  <si>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</si>
  <si>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</si>
  <si>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</si>
  <si>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</si>
  <si>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</si>
  <si>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</si>
  <si>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</si>
  <si>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</si>
  <si>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</si>
  <si>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</si>
  <si>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</si>
  <si>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</si>
  <si>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</si>
  <si>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</si>
  <si>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</si>
  <si>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</si>
  <si>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</si>
  <si>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</si>
  <si>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</si>
  <si>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</si>
  <si>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</si>
  <si>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</si>
  <si>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</si>
  <si>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</si>
  <si>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</si>
  <si>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</si>
  <si>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</si>
  <si>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</si>
  <si>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</si>
  <si>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</si>
  <si>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</si>
  <si>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</si>
  <si>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</si>
  <si>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</si>
  <si>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</si>
  <si>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</si>
  <si>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</si>
  <si>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</si>
  <si>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</si>
  <si>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</si>
  <si>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</si>
  <si>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</si>
  <si>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</si>
  <si>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</si>
  <si>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</si>
  <si>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</si>
  <si>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</si>
  <si>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</si>
  <si>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</si>
  <si>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</si>
  <si>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</si>
  <si>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</si>
  <si>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</si>
  <si>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</si>
  <si>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</si>
  <si>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</si>
  <si>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</si>
  <si>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</si>
  <si>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</si>
  <si>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</si>
  <si>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</si>
  <si>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</si>
  <si>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</si>
  <si>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</si>
  <si>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</si>
  <si>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</si>
  <si>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</si>
  <si>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</si>
  <si>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</si>
  <si>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</si>
  <si>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</si>
  <si>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</si>
  <si>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</si>
  <si>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</si>
  <si>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</si>
  <si>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</si>
  <si>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</si>
  <si>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</si>
  <si>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</si>
  <si>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</si>
  <si>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</si>
  <si>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</si>
  <si>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</si>
  <si>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</si>
  <si>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</si>
  <si>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</si>
  <si>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</si>
  <si>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</si>
  <si>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</si>
  <si>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</si>
  <si>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</si>
  <si>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</si>
  <si>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</si>
  <si>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</si>
  <si>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</si>
  <si>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</si>
  <si>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</si>
  <si>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</si>
  <si>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</si>
  <si>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</si>
  <si>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</si>
  <si>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</si>
  <si>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</si>
  <si>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</si>
  <si>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</si>
  <si>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</si>
  <si>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</si>
  <si>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</si>
  <si>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</si>
  <si>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</si>
  <si>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</si>
  <si>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</si>
  <si>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</si>
  <si>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</si>
  <si>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</si>
  <si>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</si>
  <si>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</si>
  <si>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</si>
  <si>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</si>
  <si>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</si>
  <si>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</si>
  <si>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</si>
  <si>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</si>
  <si>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</si>
  <si>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</si>
  <si>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</si>
  <si>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</si>
  <si>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</si>
  <si>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</si>
  <si>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</si>
  <si>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</si>
  <si>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</si>
  <si>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</si>
  <si>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</si>
  <si>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</si>
  <si>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</si>
  <si>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</si>
  <si>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</si>
  <si>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</si>
  <si>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</si>
  <si>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</si>
  <si>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</si>
  <si>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</si>
  <si>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</si>
  <si>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</si>
  <si>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</si>
  <si>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</si>
  <si>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</si>
  <si>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</si>
  <si>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</si>
  <si>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</si>
  <si>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</si>
  <si>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</si>
  <si>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</si>
  <si>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</si>
  <si>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</si>
  <si>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</si>
  <si>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</si>
  <si>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</si>
  <si>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</si>
  <si>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</si>
  <si>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</si>
  <si>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</si>
  <si>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</si>
  <si>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</si>
  <si>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</si>
  <si>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</si>
  <si>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</si>
  <si>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</si>
  <si>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</si>
  <si>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</si>
  <si>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</si>
  <si>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</si>
  <si>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</si>
  <si>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</si>
  <si>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</si>
  <si>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</si>
  <si>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</si>
  <si>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</si>
  <si>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</si>
  <si>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</si>
  <si>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</si>
  <si>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</si>
  <si>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</si>
  <si>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</si>
  <si>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</si>
  <si>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</si>
  <si>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</si>
  <si>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</si>
  <si>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</si>
  <si>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</si>
  <si>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</si>
  <si>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</si>
  <si>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</si>
  <si>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</si>
  <si>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</si>
  <si>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</si>
  <si>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</si>
  <si>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</si>
  <si>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</si>
  <si>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</si>
  <si>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</si>
  <si>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</si>
  <si>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</si>
  <si>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</si>
  <si>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</si>
  <si>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</si>
  <si>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</si>
  <si>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</si>
  <si>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</si>
  <si>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</si>
  <si>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</si>
  <si>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</si>
  <si>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</si>
  <si>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</si>
  <si>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</si>
  <si>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</si>
  <si>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</si>
  <si>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</si>
  <si>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</si>
  <si>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</si>
  <si>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</si>
  <si>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</si>
  <si>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</si>
  <si>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</si>
  <si>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</si>
  <si>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</si>
  <si>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</si>
  <si>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</si>
  <si>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</si>
  <si>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</si>
  <si>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</si>
  <si>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</si>
  <si>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</si>
  <si>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</si>
  <si>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</si>
  <si>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</si>
  <si>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</si>
  <si>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</si>
  <si>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</si>
  <si>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</si>
  <si>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</si>
  <si>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</si>
  <si>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</si>
  <si>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</si>
  <si>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</si>
  <si>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</si>
  <si>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</si>
  <si>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</si>
  <si>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</si>
  <si>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</si>
  <si>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</si>
  <si>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</si>
  <si>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</si>
  <si>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</si>
  <si>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</si>
  <si>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</si>
  <si>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</si>
  <si>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</si>
  <si>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</si>
  <si>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</si>
  <si>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</si>
  <si>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</si>
  <si>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</si>
  <si>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</si>
  <si>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</si>
  <si>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</si>
  <si>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</si>
  <si>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</si>
  <si>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</si>
  <si>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</si>
  <si>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</si>
  <si>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</si>
  <si>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</si>
  <si>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</si>
  <si>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</si>
  <si>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</si>
  <si>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</si>
  <si>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</si>
  <si>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</si>
  <si>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</si>
  <si>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</si>
  <si>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</si>
  <si>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</si>
  <si>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</si>
  <si>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</si>
  <si>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</si>
  <si>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</si>
  <si>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</si>
  <si>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</si>
  <si>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</si>
  <si>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</si>
  <si>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</si>
  <si>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</si>
  <si>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</si>
  <si>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</si>
  <si>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</si>
  <si>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</si>
  <si>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</si>
  <si>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</si>
  <si>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</si>
  <si>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</si>
  <si>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</si>
  <si>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</si>
  <si>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</si>
  <si>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</si>
  <si>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</si>
  <si>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</si>
  <si>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</si>
  <si>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</si>
  <si>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</si>
  <si>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</si>
  <si>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</si>
  <si>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</si>
  <si>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</si>
  <si>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</si>
  <si>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</si>
  <si>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</si>
  <si>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</si>
  <si>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</si>
  <si>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</si>
  <si>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</si>
  <si>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</si>
  <si>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</si>
  <si>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</si>
  <si>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</si>
  <si>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</si>
  <si>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</si>
  <si>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</si>
  <si>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</si>
  <si>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</si>
  <si>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</si>
  <si>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</si>
  <si>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</si>
  <si>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</si>
  <si>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</si>
  <si>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</si>
  <si>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</si>
  <si>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</si>
  <si>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</si>
  <si>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</si>
  <si>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</si>
  <si>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</si>
  <si>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</si>
  <si>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</si>
  <si>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</si>
  <si>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</si>
  <si>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</si>
  <si>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</si>
  <si>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</si>
  <si>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</si>
  <si>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</si>
  <si>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</si>
  <si>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</si>
  <si>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</si>
  <si>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</si>
  <si>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</si>
  <si>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</si>
  <si>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</si>
  <si>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</si>
  <si>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</si>
  <si>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</si>
  <si>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</si>
  <si>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</si>
  <si>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</si>
  <si>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</si>
  <si>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</si>
  <si>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</si>
  <si>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</si>
  <si>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</si>
  <si>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</si>
  <si>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</si>
  <si>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</si>
  <si>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</si>
  <si>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</si>
  <si>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</si>
  <si>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</si>
  <si>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</si>
  <si>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</si>
  <si>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</si>
  <si>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</si>
  <si>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</si>
  <si>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</si>
  <si>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</si>
  <si>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</si>
  <si>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</si>
  <si>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</si>
  <si>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</si>
  <si>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</si>
  <si>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</si>
  <si>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</si>
  <si>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</si>
  <si>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</si>
  <si>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</si>
  <si>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</si>
  <si>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</si>
  <si>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</si>
  <si>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</si>
  <si>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</si>
  <si>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</si>
  <si>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</si>
  <si>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</si>
  <si>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</si>
  <si>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</si>
  <si>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</si>
  <si>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</si>
  <si>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</si>
  <si>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</si>
  <si>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</si>
  <si>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</si>
  <si>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</si>
  <si>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</si>
  <si>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</si>
  <si>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</si>
  <si>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</si>
  <si>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</si>
  <si>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</si>
  <si>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</si>
  <si>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</si>
  <si>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</si>
  <si>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</si>
  <si>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</si>
  <si>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</si>
  <si>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</si>
  <si>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</si>
  <si>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</si>
  <si>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</si>
  <si>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</si>
  <si>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</si>
  <si>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</si>
  <si>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</si>
  <si>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</si>
  <si>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</si>
  <si>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</si>
  <si>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</si>
  <si>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</si>
  <si>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</si>
  <si>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</si>
  <si>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</si>
  <si>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</si>
  <si>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</si>
  <si>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</si>
  <si>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</si>
  <si>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</si>
  <si>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</si>
  <si>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</si>
  <si>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</si>
  <si>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</si>
  <si>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</si>
  <si>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</si>
  <si>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</si>
  <si>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</si>
  <si>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</si>
  <si>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</si>
  <si>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</si>
  <si>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</si>
  <si>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</si>
  <si>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</si>
  <si>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</si>
  <si>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</si>
  <si>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</si>
  <si>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</si>
  <si>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</si>
  <si>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</si>
  <si>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</si>
  <si>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</si>
  <si>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</si>
  <si>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</si>
  <si>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</si>
  <si>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</si>
  <si>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</si>
  <si>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</si>
  <si>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</si>
  <si>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</si>
  <si>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</si>
  <si>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</si>
  <si>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</si>
  <si>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</si>
  <si>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</si>
  <si>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</si>
  <si>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</si>
  <si>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</si>
  <si>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</si>
  <si>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</si>
  <si>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</si>
  <si>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</si>
  <si>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</si>
  <si>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</si>
  <si>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</si>
  <si>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</si>
  <si>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</si>
  <si>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</si>
  <si>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</si>
  <si>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</si>
  <si>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</si>
  <si>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</si>
  <si>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</si>
  <si>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</si>
  <si>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</si>
  <si>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</si>
  <si>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</si>
  <si>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</si>
  <si>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</si>
  <si>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</si>
  <si>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</si>
  <si>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</si>
  <si>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</si>
  <si>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</si>
  <si>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</si>
  <si>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</si>
  <si>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</si>
  <si>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</si>
  <si>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</si>
  <si>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</si>
  <si>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</si>
  <si>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</si>
  <si>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</si>
  <si>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</si>
  <si>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</si>
  <si>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</si>
  <si>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</si>
  <si>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</si>
  <si>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</si>
  <si>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</si>
  <si>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</si>
  <si>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</si>
  <si>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</si>
  <si>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</si>
  <si>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</si>
  <si>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</si>
  <si>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</si>
  <si>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</si>
  <si>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</si>
  <si>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</si>
  <si>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</si>
  <si>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</si>
  <si>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</si>
  <si>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</si>
  <si>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</si>
  <si>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</si>
  <si>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</si>
  <si>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</si>
  <si>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</si>
  <si>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</si>
  <si>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</si>
  <si>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</si>
  <si>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</si>
  <si>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</si>
  <si>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</si>
  <si>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</si>
  <si>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</si>
  <si>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</si>
  <si>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</si>
  <si>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</si>
  <si>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</si>
  <si>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</si>
  <si>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</si>
  <si>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</si>
  <si>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</si>
  <si>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</si>
  <si>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</si>
  <si>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</si>
  <si>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</si>
  <si>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</si>
  <si>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</si>
  <si>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</si>
  <si>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</si>
  <si>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</si>
  <si>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</si>
  <si>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</si>
  <si>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</si>
  <si>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</si>
  <si>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</si>
  <si>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</si>
  <si>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</si>
  <si>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</si>
  <si>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</si>
  <si>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</si>
  <si>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</si>
  <si>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</si>
  <si>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</si>
  <si>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</si>
  <si>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</si>
  <si>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</si>
  <si>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</si>
  <si>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</si>
  <si>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</si>
  <si>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</si>
  <si>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</si>
  <si>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</si>
  <si>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</si>
  <si>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</si>
  <si>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</si>
  <si>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</si>
  <si>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</si>
  <si>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</si>
  <si>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</si>
  <si>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</si>
  <si>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</si>
  <si>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</si>
  <si>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</si>
  <si>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</si>
  <si>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</si>
  <si>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</si>
  <si>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</si>
  <si>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</si>
  <si>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</si>
  <si>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</si>
  <si>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</si>
  <si>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</si>
  <si>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</si>
  <si>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</si>
  <si>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</si>
  <si>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</si>
  <si>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</si>
  <si>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</si>
  <si>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</si>
  <si>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</si>
  <si>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</si>
  <si>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</si>
  <si>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</si>
  <si>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</si>
  <si>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</si>
  <si>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</si>
  <si>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</si>
  <si>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</si>
  <si>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</si>
  <si>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</si>
  <si>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</si>
  <si>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</si>
  <si>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</si>
  <si>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</si>
  <si>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</si>
  <si>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</si>
  <si>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</si>
  <si>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</si>
  <si>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</si>
  <si>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</si>
  <si>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</si>
  <si>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</si>
  <si>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</si>
  <si>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</si>
  <si>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</si>
  <si>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</si>
  <si>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</si>
  <si>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</si>
  <si>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</si>
  <si>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</si>
  <si>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</si>
  <si>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</si>
  <si>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</si>
  <si>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</si>
  <si>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</si>
  <si>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</si>
  <si>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</si>
  <si>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</si>
  <si>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</si>
  <si>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</si>
  <si>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</si>
  <si>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</si>
  <si>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</si>
  <si>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</si>
  <si>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</si>
  <si>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</si>
  <si>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</si>
  <si>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</si>
  <si>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</si>
  <si>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</si>
  <si>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</si>
  <si>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</si>
  <si>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</si>
  <si>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</si>
  <si>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</si>
  <si>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</si>
  <si>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</si>
  <si>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</si>
  <si>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</si>
  <si>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</si>
  <si>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</si>
  <si>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</si>
  <si>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</si>
  <si>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</si>
  <si>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</si>
  <si>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</si>
  <si>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</si>
  <si>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</si>
  <si>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</si>
  <si>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</si>
  <si>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</si>
  <si>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</si>
  <si>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</si>
  <si>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</si>
  <si>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</si>
  <si>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</si>
  <si>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</si>
  <si>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</si>
  <si>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</si>
  <si>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</si>
  <si>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</si>
  <si>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</si>
  <si>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</si>
  <si>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</si>
  <si>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</si>
  <si>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</si>
  <si>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</si>
  <si>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</si>
  <si>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</si>
  <si>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</si>
  <si>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</si>
  <si>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</si>
  <si>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</si>
  <si>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</si>
  <si>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</si>
  <si>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</si>
  <si>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</si>
  <si>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</si>
  <si>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</si>
  <si>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</si>
  <si>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</si>
  <si>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</si>
  <si>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</si>
  <si>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</si>
  <si>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</si>
  <si>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</si>
  <si>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</si>
  <si>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</si>
  <si>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</si>
  <si>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</si>
  <si>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</si>
  <si>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</si>
  <si>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</si>
  <si>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</si>
  <si>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</si>
  <si>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</si>
  <si>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</si>
  <si>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</si>
  <si>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</si>
  <si>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</si>
  <si>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</si>
  <si>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</si>
  <si>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</si>
  <si>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</si>
  <si>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</si>
  <si>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</si>
  <si>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</si>
  <si>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</si>
  <si>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</si>
  <si>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</si>
  <si>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</si>
  <si>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</si>
  <si>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</si>
  <si>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</si>
  <si>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</si>
  <si>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</si>
  <si>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</si>
  <si>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</si>
  <si>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</si>
  <si>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</si>
  <si>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</si>
  <si>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</si>
  <si>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</si>
  <si>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</si>
  <si>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</si>
  <si>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</si>
  <si>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</si>
  <si>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</si>
  <si>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</si>
  <si>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</si>
  <si>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</si>
  <si>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</si>
  <si>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</si>
  <si>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</si>
  <si>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</si>
  <si>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</si>
  <si>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</si>
  <si>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</si>
  <si>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</si>
  <si>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</si>
  <si>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</si>
  <si>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</si>
  <si>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</si>
  <si>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</si>
  <si>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</si>
  <si>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</si>
  <si>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</si>
  <si>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</si>
  <si>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</si>
  <si>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</si>
  <si>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</si>
  <si>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</si>
  <si>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</si>
  <si>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</si>
  <si>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</si>
  <si>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</si>
  <si>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</si>
  <si>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</si>
  <si>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</si>
  <si>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</si>
  <si>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</si>
  <si>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</si>
  <si>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</si>
  <si>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</si>
  <si>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</si>
  <si>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</si>
  <si>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</si>
  <si>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</si>
  <si>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</si>
  <si>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</si>
  <si>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</si>
  <si>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</si>
  <si>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</si>
  <si>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</si>
  <si>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</si>
  <si>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</si>
  <si>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</si>
  <si>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</si>
  <si>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</si>
  <si>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</si>
  <si>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</si>
  <si>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</si>
  <si>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</si>
  <si>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</si>
  <si>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</si>
  <si>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</si>
  <si>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</si>
  <si>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</si>
  <si>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</si>
  <si>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</si>
  <si>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</si>
  <si>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</si>
  <si>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</si>
  <si>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</si>
  <si>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</si>
  <si>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</si>
  <si>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</si>
  <si>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</si>
  <si>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</si>
  <si>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</si>
  <si>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</si>
  <si>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</si>
  <si>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</si>
  <si>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</si>
  <si>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</si>
  <si>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</si>
  <si>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</si>
  <si>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</si>
  <si>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</si>
  <si>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</si>
  <si>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</si>
  <si>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</si>
  <si>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</si>
  <si>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</si>
  <si>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</si>
  <si>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</si>
  <si>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</si>
  <si>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</si>
  <si>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</si>
  <si>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</si>
  <si>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</si>
  <si>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</si>
  <si>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</si>
  <si>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</si>
  <si>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</si>
  <si>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</si>
  <si>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</si>
  <si>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</si>
  <si>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</si>
  <si>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</si>
  <si>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</si>
  <si>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</si>
  <si>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</si>
  <si>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</si>
  <si>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</si>
  <si>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</si>
  <si>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</si>
  <si>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</si>
  <si>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</si>
  <si>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</si>
  <si>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</si>
  <si>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</si>
  <si>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</si>
  <si>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</si>
  <si>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</si>
  <si>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</si>
  <si>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</si>
  <si>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</si>
  <si>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</si>
  <si>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</si>
  <si>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</si>
  <si>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</si>
  <si>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</si>
  <si>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</si>
  <si>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</si>
  <si>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</si>
  <si>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</si>
  <si>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</si>
  <si>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</si>
  <si>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</si>
  <si>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</si>
  <si>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</si>
  <si>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</si>
  <si>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</si>
  <si>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</si>
  <si>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</si>
  <si>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</si>
  <si>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</si>
  <si>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</si>
  <si>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</si>
  <si>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</si>
  <si>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</si>
  <si>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</si>
  <si>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</si>
  <si>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</si>
  <si>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</si>
  <si>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</si>
  <si>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</si>
  <si>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</si>
  <si>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</si>
  <si>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</si>
  <si>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</si>
  <si>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</si>
  <si>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</si>
  <si>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</si>
  <si>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</si>
  <si>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</si>
  <si>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</si>
  <si>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</si>
  <si>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</si>
  <si>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</si>
  <si>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</si>
  <si>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</si>
  <si>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</si>
  <si>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</si>
  <si>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</si>
  <si>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</si>
  <si>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</si>
  <si>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</si>
  <si>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</si>
  <si>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</si>
  <si>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</si>
  <si>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</si>
  <si>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</si>
  <si>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</si>
  <si>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</si>
  <si>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</si>
  <si>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</si>
  <si>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</si>
  <si>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</si>
  <si>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</si>
  <si>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</si>
  <si>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</si>
  <si>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</si>
  <si>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</si>
  <si>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</si>
  <si>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</si>
  <si>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</si>
  <si>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</si>
  <si>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</si>
  <si>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</si>
  <si>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</si>
  <si>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</si>
  <si>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</si>
  <si>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</si>
  <si>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</si>
  <si>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</si>
  <si>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</si>
  <si>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</si>
  <si>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</si>
  <si>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</si>
  <si>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</si>
  <si>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</si>
  <si>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</si>
  <si>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</si>
  <si>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</si>
  <si>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</si>
  <si>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</si>
  <si>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</si>
  <si>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</si>
  <si>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</si>
  <si>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</si>
  <si>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</si>
  <si>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</si>
  <si>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</si>
  <si>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</si>
  <si>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</si>
  <si>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</si>
  <si>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</si>
  <si>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</si>
  <si>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</si>
  <si>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</si>
  <si>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</si>
  <si>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</si>
  <si>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</si>
  <si>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</si>
  <si>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</si>
  <si>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</si>
  <si>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</si>
  <si>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</si>
  <si>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</si>
  <si>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</si>
  <si>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</si>
  <si>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</si>
  <si>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</si>
  <si>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</si>
  <si>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</si>
  <si>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</si>
  <si>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</si>
  <si>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</si>
  <si>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</si>
  <si>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</si>
  <si>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</si>
  <si>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</si>
  <si>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</si>
  <si>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</si>
  <si>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</si>
  <si>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</si>
  <si>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</si>
  <si>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</si>
  <si>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</si>
  <si>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</si>
  <si>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</si>
  <si>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</si>
  <si>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</si>
  <si>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</si>
  <si>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</si>
  <si>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</si>
  <si>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</si>
  <si>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</si>
  <si>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</si>
  <si>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</si>
  <si>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</si>
  <si>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</si>
  <si>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</si>
  <si>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</si>
  <si>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</si>
  <si>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</si>
  <si>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</si>
  <si>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</si>
  <si>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</si>
  <si>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</si>
  <si>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</si>
  <si>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</si>
  <si>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</si>
  <si>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</si>
  <si>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</si>
  <si>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</si>
  <si>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</si>
  <si>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</si>
  <si>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</si>
  <si>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</si>
  <si>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</si>
  <si>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</si>
  <si>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</si>
  <si>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</si>
  <si>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</si>
  <si>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</si>
  <si>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</si>
  <si>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</si>
  <si>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</si>
  <si>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</si>
  <si>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</si>
  <si>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</si>
  <si>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</si>
  <si>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</si>
  <si>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</si>
  <si>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</si>
  <si>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</si>
  <si>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</si>
  <si>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</si>
  <si>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</si>
  <si>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</si>
  <si>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</si>
  <si>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</si>
  <si>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</si>
  <si>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</si>
  <si>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</si>
  <si>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</si>
  <si>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</si>
  <si>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</si>
  <si>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</si>
  <si>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</si>
  <si>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</si>
  <si>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</si>
  <si>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</si>
  <si>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</si>
  <si>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</si>
  <si>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</si>
  <si>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</si>
  <si>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</si>
  <si>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</si>
  <si>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</si>
  <si>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</si>
  <si>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</si>
  <si>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</si>
  <si>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</si>
  <si>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</si>
  <si>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</si>
  <si>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</si>
  <si>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</si>
  <si>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</si>
  <si>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</si>
  <si>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</si>
  <si>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</si>
  <si>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</si>
  <si>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</si>
  <si>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</si>
  <si>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</si>
  <si>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</si>
  <si>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</si>
  <si>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</si>
  <si>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</si>
  <si>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</si>
  <si>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</si>
  <si>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</si>
  <si>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</si>
  <si>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</si>
  <si>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</si>
  <si>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</si>
  <si>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</si>
  <si>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</si>
  <si>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</si>
  <si>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</si>
  <si>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</si>
  <si>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</si>
  <si>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</si>
  <si>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</si>
  <si>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</si>
  <si>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</si>
  <si>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</si>
  <si>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</si>
  <si>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</si>
  <si>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</si>
  <si>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</si>
  <si>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</si>
  <si>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</si>
  <si>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</si>
  <si>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</si>
  <si>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</si>
  <si>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</si>
  <si>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</si>
  <si>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</si>
  <si>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</si>
  <si>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</si>
  <si>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</si>
  <si>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</si>
  <si>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</si>
  <si>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</si>
  <si>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</si>
  <si>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</si>
  <si>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</si>
  <si>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</si>
  <si>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</si>
  <si>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</si>
  <si>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</si>
  <si>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</si>
  <si>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</si>
  <si>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</si>
  <si>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</si>
  <si>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</si>
  <si>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</si>
  <si>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</si>
  <si>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</si>
  <si>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</si>
  <si>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</si>
  <si>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</si>
  <si>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</si>
  <si>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</si>
  <si>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</si>
  <si>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</si>
  <si>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</si>
  <si>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</si>
  <si>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</si>
  <si>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</si>
  <si>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</si>
  <si>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</si>
  <si>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</si>
  <si>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</si>
  <si>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</si>
  <si>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</si>
  <si>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</si>
  <si>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</si>
  <si>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</si>
  <si>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</si>
  <si>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</si>
  <si>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</si>
  <si>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</si>
  <si>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</si>
  <si>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</si>
  <si>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</si>
  <si>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</si>
  <si>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</si>
  <si>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</si>
  <si>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</si>
  <si>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</si>
  <si>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</si>
  <si>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</si>
  <si>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</si>
  <si>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</si>
  <si>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</si>
  <si>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</si>
  <si>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</si>
  <si>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</si>
  <si>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</si>
  <si>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</si>
  <si>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</si>
  <si>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</si>
  <si>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</si>
  <si>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</si>
  <si>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</si>
  <si>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</si>
  <si>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</si>
  <si>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</si>
  <si>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</si>
  <si>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</si>
  <si>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</si>
  <si>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</si>
  <si>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</si>
  <si>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</si>
  <si>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</si>
  <si>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</si>
  <si>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</si>
  <si>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</si>
  <si>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</si>
  <si>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</si>
  <si>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</si>
  <si>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</si>
  <si>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</si>
  <si>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</si>
  <si>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</si>
  <si>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</si>
  <si>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</si>
  <si>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</si>
  <si>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</si>
  <si>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</si>
  <si>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</si>
  <si>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</si>
  <si>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</si>
  <si>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</si>
  <si>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</si>
  <si>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</si>
  <si>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</si>
  <si>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</si>
  <si>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</si>
  <si>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</si>
  <si>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</si>
  <si>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</si>
  <si>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</si>
  <si>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</si>
  <si>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</si>
  <si>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</si>
  <si>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</si>
  <si>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</si>
  <si>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</si>
  <si>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</si>
  <si>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</si>
  <si>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</si>
  <si>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</si>
  <si>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</si>
  <si>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</si>
  <si>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</si>
  <si>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</si>
  <si>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</si>
  <si>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</si>
  <si>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</si>
  <si>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</si>
  <si>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</si>
  <si>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</si>
  <si>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</si>
  <si>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</si>
  <si>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</si>
  <si>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</si>
  <si>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</si>
  <si>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</si>
  <si>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</si>
  <si>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</si>
  <si>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</si>
  <si>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</si>
  <si>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</si>
  <si>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</si>
  <si>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</si>
  <si>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</si>
  <si>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</si>
  <si>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</si>
  <si>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</si>
  <si>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</si>
  <si>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</si>
  <si>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</si>
  <si>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</si>
  <si>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</si>
  <si>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</si>
  <si>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</si>
  <si>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</si>
  <si>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</si>
  <si>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</si>
  <si>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</si>
  <si>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</si>
  <si>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</si>
  <si>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</si>
  <si>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</si>
  <si>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</si>
  <si>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</si>
  <si>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</si>
  <si>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</si>
  <si>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</si>
  <si>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</si>
  <si>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</si>
  <si>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</si>
  <si>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</si>
  <si>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</si>
  <si>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</si>
  <si>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</si>
  <si>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</si>
  <si>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</si>
  <si>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</si>
  <si>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</si>
  <si>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</si>
  <si>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</si>
  <si>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</si>
  <si>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</si>
  <si>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</si>
  <si>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</si>
  <si>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</si>
  <si>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</si>
  <si>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</si>
  <si>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</si>
  <si>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</si>
  <si>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</si>
  <si>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</si>
  <si>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</si>
  <si>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</si>
  <si>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</si>
  <si>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</si>
  <si>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</si>
  <si>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</si>
  <si>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</si>
  <si>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</si>
  <si>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</si>
  <si>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</si>
  <si>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</si>
  <si>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</si>
  <si>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</si>
  <si>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</si>
  <si>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</si>
  <si>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</si>
  <si>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</si>
  <si>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</si>
  <si>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</si>
  <si>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</si>
  <si>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</si>
  <si>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</si>
  <si>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</si>
  <si>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</si>
  <si>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</si>
  <si>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</si>
  <si>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</si>
  <si>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</si>
  <si>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</si>
  <si>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</si>
  <si>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</si>
  <si>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</si>
  <si>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</si>
  <si>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</si>
  <si>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</si>
  <si>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</si>
  <si>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</si>
  <si>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</si>
  <si>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</si>
  <si>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</si>
  <si>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</si>
  <si>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</si>
  <si>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</si>
  <si>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</si>
  <si>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</si>
  <si>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</si>
  <si>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</si>
  <si>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</si>
  <si>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</si>
  <si>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</si>
  <si>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</si>
  <si>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</si>
  <si>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</si>
  <si>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</si>
  <si>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</si>
  <si>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</si>
  <si>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</si>
  <si>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</si>
  <si>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</si>
  <si>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</si>
  <si>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</si>
  <si>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</si>
  <si>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</si>
  <si>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</si>
  <si>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</si>
  <si>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</si>
  <si>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</si>
  <si>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</si>
  <si>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</si>
  <si>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</si>
  <si>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</si>
  <si>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</si>
  <si>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</si>
  <si>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</si>
  <si>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</si>
  <si>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</si>
  <si>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</si>
  <si>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</si>
  <si>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</si>
  <si>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</si>
  <si>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</si>
  <si>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</si>
  <si>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</si>
  <si>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</si>
  <si>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</si>
  <si>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</si>
  <si>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</si>
  <si>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</si>
  <si>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</si>
  <si>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</si>
  <si>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</si>
  <si>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</si>
  <si>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</si>
  <si>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</si>
  <si>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</si>
  <si>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</si>
  <si>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</si>
  <si>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</si>
  <si>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</si>
  <si>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</si>
  <si>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</si>
  <si>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</si>
  <si>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</si>
  <si>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</si>
  <si>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</si>
  <si>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</si>
  <si>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</si>
  <si>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</si>
  <si>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</si>
  <si>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</si>
  <si>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</si>
  <si>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</si>
  <si>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</si>
  <si>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</si>
  <si>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</si>
  <si>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</si>
  <si>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</si>
  <si>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</si>
  <si>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</si>
  <si>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</si>
  <si>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</si>
  <si>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</si>
  <si>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</si>
  <si>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</si>
  <si>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</si>
  <si>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</si>
  <si>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</si>
  <si>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</si>
  <si>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</si>
  <si>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</si>
  <si>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</si>
  <si>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</si>
  <si>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</si>
  <si>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</si>
  <si>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</si>
  <si>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</si>
  <si>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</si>
  <si>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</si>
  <si>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</si>
  <si>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</si>
  <si>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</si>
  <si>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</si>
  <si>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</si>
  <si>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</si>
  <si>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</si>
  <si>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</si>
  <si>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</si>
  <si>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</si>
  <si>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</si>
  <si>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</si>
  <si>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</si>
  <si>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</si>
  <si>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</si>
  <si>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</si>
  <si>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</si>
  <si>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</si>
  <si>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</si>
  <si>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</si>
  <si>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</si>
  <si>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</si>
  <si>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</si>
  <si>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</si>
  <si>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</si>
  <si>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</si>
  <si>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</si>
  <si>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</si>
  <si>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</si>
  <si>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</si>
  <si>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</si>
  <si>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</si>
  <si>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</si>
  <si>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</si>
  <si>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</si>
  <si>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</si>
  <si>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</si>
  <si>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</si>
  <si>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</si>
  <si>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</si>
  <si>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</si>
  <si>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</si>
  <si>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</si>
  <si>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</si>
  <si>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</si>
  <si>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</si>
  <si>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</si>
  <si>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</si>
  <si>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</si>
  <si>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</si>
  <si>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</si>
  <si>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</si>
  <si>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</si>
  <si>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</si>
  <si>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</si>
  <si>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</si>
  <si>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</si>
  <si>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</si>
  <si>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</si>
  <si>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</si>
  <si>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</si>
  <si>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</si>
  <si>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</si>
  <si>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</si>
  <si>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</si>
  <si>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</si>
  <si>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</si>
  <si>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</si>
  <si>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</si>
  <si>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</si>
  <si>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</si>
  <si>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</si>
  <si>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</si>
  <si>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</si>
  <si>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</si>
  <si>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</si>
  <si>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</si>
  <si>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</si>
  <si>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</si>
  <si>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</si>
  <si>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</si>
  <si>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</si>
  <si>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</si>
  <si>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</si>
  <si>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</si>
  <si>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</si>
  <si>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</si>
  <si>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</si>
  <si>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</si>
  <si>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</si>
  <si>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</si>
  <si>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</si>
  <si>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</si>
  <si>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</si>
  <si>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</si>
  <si>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</si>
  <si>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</si>
  <si>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</si>
  <si>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</si>
  <si>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</si>
  <si>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</si>
  <si>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</si>
  <si>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</si>
  <si>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</si>
  <si>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</si>
  <si>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</si>
  <si>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</si>
  <si>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</si>
  <si>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</si>
  <si>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</si>
  <si>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</si>
  <si>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</si>
  <si>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</si>
  <si>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</si>
  <si>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</si>
  <si>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</si>
  <si>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</si>
  <si>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</si>
  <si>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</si>
  <si>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</si>
  <si>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</si>
  <si>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</si>
  <si>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</si>
  <si>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</si>
  <si>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</si>
  <si>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</si>
  <si>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</si>
  <si>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</si>
  <si>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</si>
  <si>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</si>
  <si>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</si>
  <si>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</si>
  <si>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</si>
  <si>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</si>
  <si>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</si>
  <si>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</si>
  <si>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</si>
  <si>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</si>
  <si>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</si>
  <si>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</si>
  <si>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</si>
  <si>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</si>
  <si>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</si>
  <si>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</si>
  <si>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</si>
  <si>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</si>
  <si>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</si>
  <si>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</si>
  <si>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</si>
  <si>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</si>
  <si>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</si>
  <si>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</si>
  <si>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</si>
  <si>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</si>
  <si>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</si>
  <si>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</si>
  <si>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</si>
  <si>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</si>
  <si>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</si>
  <si>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</si>
  <si>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</si>
  <si>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</si>
  <si>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</si>
  <si>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</si>
  <si>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</si>
  <si>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</si>
  <si>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</si>
  <si>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</si>
  <si>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</si>
  <si>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</si>
  <si>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</si>
  <si>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</si>
  <si>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</si>
  <si>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</si>
  <si>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</si>
  <si>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</si>
  <si>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</si>
  <si>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</si>
  <si>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</si>
  <si>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</si>
  <si>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</si>
  <si>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</si>
  <si>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</si>
  <si>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</si>
  <si>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</si>
  <si>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</si>
  <si>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</si>
  <si>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</si>
  <si>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</si>
  <si>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</si>
  <si>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</si>
  <si>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</si>
  <si>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</si>
  <si>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</si>
  <si>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</si>
  <si>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</si>
  <si>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</si>
  <si>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</si>
  <si>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</si>
  <si>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</si>
  <si>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</si>
  <si>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</si>
  <si>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</si>
  <si>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</si>
  <si>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</si>
  <si>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</si>
  <si>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</si>
  <si>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</si>
  <si>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</si>
  <si>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</si>
  <si>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</si>
  <si>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</si>
  <si>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</si>
  <si>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</si>
  <si>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</si>
  <si>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</si>
  <si>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</si>
  <si>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</si>
  <si>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</si>
  <si>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</si>
  <si>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</si>
  <si>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</si>
  <si>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</si>
  <si>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</si>
  <si>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</si>
  <si>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</si>
  <si>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</si>
  <si>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</si>
  <si>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</si>
  <si>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</si>
  <si>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</si>
  <si>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</si>
  <si>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</si>
  <si>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</si>
  <si>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</si>
  <si>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</si>
  <si>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</si>
  <si>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</si>
  <si>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</si>
  <si>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</si>
  <si>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</si>
  <si>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</si>
  <si>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</si>
  <si>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</si>
  <si>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</si>
  <si>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</si>
  <si>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</si>
  <si>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</si>
  <si>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</si>
  <si>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</si>
  <si>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</si>
  <si>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</si>
  <si>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</si>
  <si>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</si>
  <si>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</si>
  <si>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</si>
  <si>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</si>
  <si>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</si>
  <si>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</si>
  <si>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</si>
  <si>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</si>
  <si>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</si>
  <si>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</si>
  <si>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</si>
  <si>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</si>
  <si>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</si>
  <si>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</si>
  <si>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</si>
  <si>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</si>
  <si>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</si>
  <si>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</si>
  <si>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</si>
  <si>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</si>
  <si>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</si>
  <si>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</si>
  <si>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</si>
  <si>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</si>
  <si>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</si>
  <si>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</si>
  <si>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</si>
  <si>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</si>
  <si>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</si>
  <si>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</si>
  <si>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</si>
  <si>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</si>
  <si>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</si>
  <si>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</si>
  <si>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</si>
  <si>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</si>
  <si>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</si>
  <si>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</si>
  <si>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</si>
  <si>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</si>
  <si>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</si>
  <si>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</si>
  <si>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</si>
  <si>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</si>
  <si>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</si>
  <si>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</si>
  <si>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</si>
  <si>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</si>
  <si>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</si>
  <si>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</si>
  <si>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</si>
  <si>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</si>
  <si>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</si>
  <si>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</si>
  <si>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</si>
  <si>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</si>
  <si>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</si>
  <si>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</si>
  <si>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</si>
  <si>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</si>
  <si>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</si>
  <si>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</si>
  <si>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</si>
  <si>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</si>
  <si>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</si>
  <si>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</si>
  <si>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</si>
  <si>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</si>
  <si>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</si>
  <si>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</si>
  <si>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</si>
  <si>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</si>
  <si>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</si>
  <si>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</si>
  <si>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</si>
  <si>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</si>
  <si>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</si>
  <si>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</si>
  <si>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</si>
  <si>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</si>
  <si>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</si>
  <si>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</si>
  <si>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</si>
  <si>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</si>
  <si>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</si>
  <si>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</si>
  <si>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</si>
  <si>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</si>
  <si>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</si>
  <si>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</si>
  <si>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</si>
  <si>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</si>
  <si>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</si>
  <si>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</si>
  <si>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</si>
  <si>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</si>
  <si>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</si>
  <si>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</si>
  <si>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</si>
  <si>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</si>
  <si>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</si>
  <si>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</si>
  <si>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</si>
  <si>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</si>
  <si>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</si>
  <si>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</si>
  <si>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</si>
  <si>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</si>
  <si>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</si>
  <si>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</si>
  <si>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</si>
  <si>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</si>
  <si>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</si>
  <si>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</si>
  <si>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</si>
  <si>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</si>
  <si>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</si>
  <si>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</si>
  <si>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</si>
  <si>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</si>
  <si>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</si>
  <si>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</si>
  <si>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</si>
  <si>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</si>
  <si>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</si>
  <si>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</si>
  <si>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</si>
  <si>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</si>
  <si>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</si>
  <si>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</si>
  <si>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</si>
  <si>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</si>
  <si>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</si>
  <si>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</si>
  <si>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</si>
  <si>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</si>
  <si>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</si>
  <si>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</si>
  <si>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</si>
  <si>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</si>
  <si>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</si>
  <si>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</si>
  <si>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</si>
  <si>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</si>
  <si>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</si>
  <si>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</si>
  <si>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</si>
  <si>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</si>
  <si>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</si>
  <si>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</si>
  <si>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</si>
  <si>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</si>
  <si>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</si>
  <si>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</si>
  <si>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</si>
  <si>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</si>
  <si>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</si>
  <si>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</si>
  <si>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</si>
  <si>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</si>
  <si>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</si>
  <si>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</si>
  <si>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</si>
  <si>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</si>
  <si>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</si>
  <si>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</si>
  <si>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</si>
  <si>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</si>
  <si>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</si>
  <si>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</si>
  <si>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</si>
  <si>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</si>
  <si>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</si>
  <si>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</si>
  <si>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</si>
  <si>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</si>
  <si>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</si>
  <si>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</si>
  <si>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</si>
  <si>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</si>
  <si>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</si>
  <si>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</si>
  <si>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</si>
  <si>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</si>
  <si>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</si>
  <si>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</si>
  <si>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</si>
  <si>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</si>
  <si>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</si>
  <si>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</si>
  <si>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</si>
  <si>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</si>
  <si>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</si>
  <si>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</si>
  <si>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</si>
  <si>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</si>
  <si>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</si>
  <si>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</si>
  <si>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</si>
  <si>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</si>
  <si>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</si>
  <si>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</si>
  <si>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</si>
  <si>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</si>
  <si>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</si>
  <si>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</si>
  <si>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</si>
  <si>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</si>
  <si>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</si>
  <si>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</si>
  <si>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</si>
  <si>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</si>
  <si>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</si>
  <si>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</si>
  <si>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</si>
  <si>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</si>
  <si>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</si>
  <si>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</si>
  <si>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</si>
  <si>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</si>
  <si>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</si>
  <si>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</si>
  <si>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</si>
  <si>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</si>
  <si>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</si>
  <si>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</si>
  <si>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</si>
  <si>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</si>
  <si>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</si>
  <si>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</si>
  <si>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</si>
  <si>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</si>
  <si>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</si>
  <si>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</si>
  <si>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</si>
  <si>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</si>
  <si>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</si>
  <si>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</si>
  <si>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</si>
  <si>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</si>
  <si>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</si>
  <si>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</si>
  <si>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</si>
  <si>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</si>
  <si>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</si>
  <si>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</si>
  <si>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</si>
  <si>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</si>
  <si>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</si>
  <si>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</si>
  <si>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</si>
  <si>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</si>
  <si>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</si>
  <si>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</si>
  <si>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</si>
  <si>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</si>
  <si>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</si>
  <si>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</si>
  <si>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</si>
  <si>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</si>
  <si>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</si>
  <si>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</si>
  <si>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</si>
  <si>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</si>
  <si>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</si>
  <si>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</si>
  <si>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</si>
  <si>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</si>
  <si>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</si>
  <si>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</si>
  <si>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</si>
  <si>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</si>
  <si>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</si>
  <si>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</si>
  <si>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</si>
  <si>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</si>
  <si>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</si>
  <si>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</si>
  <si>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</si>
  <si>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</si>
  <si>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</si>
  <si>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</si>
  <si>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</si>
  <si>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</si>
  <si>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</si>
  <si>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</si>
  <si>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</si>
  <si>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</si>
  <si>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</si>
  <si>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</si>
  <si>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</si>
  <si>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</si>
  <si>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</si>
  <si>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</si>
  <si>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</si>
  <si>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</si>
  <si>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</si>
  <si>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</si>
  <si>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</si>
  <si>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</si>
  <si>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</si>
  <si>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</si>
  <si>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</si>
  <si>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</si>
  <si>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</si>
  <si>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</si>
  <si>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</si>
  <si>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</si>
  <si>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</si>
  <si>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</si>
  <si>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</si>
  <si>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</si>
  <si>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</si>
  <si>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</si>
  <si>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</si>
  <si>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</si>
  <si>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</si>
  <si>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</si>
  <si>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</si>
  <si>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</si>
  <si>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</si>
  <si>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</si>
  <si>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</si>
  <si>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</si>
  <si>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</si>
  <si>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</si>
  <si>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</si>
  <si>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</si>
  <si>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</si>
  <si>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</si>
  <si>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</si>
  <si>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</si>
  <si>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</si>
  <si>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</si>
  <si>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</si>
  <si>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</si>
  <si>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</si>
  <si>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</si>
  <si>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</si>
  <si>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</si>
  <si>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</si>
  <si>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</si>
  <si>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</si>
  <si>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</si>
  <si>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</si>
  <si>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</si>
  <si>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</si>
  <si>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</si>
  <si>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</si>
  <si>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</si>
  <si>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</si>
  <si>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</si>
  <si>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</si>
  <si>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</si>
  <si>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</si>
  <si>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</si>
  <si>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</si>
  <si>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</si>
  <si>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</si>
  <si>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</si>
  <si>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</si>
  <si>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</si>
  <si>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</si>
  <si>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</si>
  <si>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</si>
  <si>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</si>
  <si>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</si>
  <si>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</si>
  <si>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</si>
  <si>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</si>
  <si>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</si>
  <si>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</si>
  <si>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</si>
  <si>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</si>
  <si>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</si>
  <si>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</si>
  <si>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</si>
  <si>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</si>
  <si>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</si>
  <si>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</si>
  <si>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</si>
  <si>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</si>
  <si>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</si>
  <si>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</si>
  <si>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</si>
  <si>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</si>
  <si>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</si>
  <si>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</si>
  <si>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</si>
  <si>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</si>
  <si>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</si>
  <si>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</si>
  <si>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</si>
  <si>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</si>
  <si>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</si>
  <si>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</si>
  <si>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</si>
  <si>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</si>
  <si>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</si>
  <si>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</si>
  <si>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</si>
  <si>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</si>
  <si>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</si>
  <si>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</si>
  <si>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</si>
  <si>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</si>
  <si>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</si>
  <si>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</si>
  <si>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</si>
  <si>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</si>
  <si>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</si>
  <si>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</si>
  <si>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</si>
  <si>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</si>
  <si>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</si>
  <si>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</si>
  <si>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</si>
  <si>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</si>
  <si>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</si>
  <si>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</si>
  <si>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</si>
  <si>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</si>
  <si>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</si>
  <si>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</si>
  <si>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</si>
  <si>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</si>
  <si>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</si>
  <si>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</si>
  <si>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</si>
  <si>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</si>
  <si>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</si>
  <si>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</si>
  <si>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</si>
  <si>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</si>
  <si>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</si>
  <si>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</si>
  <si>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</si>
  <si>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</si>
  <si>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</si>
  <si>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</si>
  <si>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</si>
  <si>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</si>
  <si>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</si>
  <si>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</si>
  <si>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</si>
  <si>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</si>
  <si>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</si>
  <si>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</si>
  <si>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</si>
  <si>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</si>
  <si>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</si>
  <si>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</si>
  <si>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</si>
  <si>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</si>
  <si>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</si>
  <si>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</si>
  <si>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</si>
  <si>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</si>
  <si>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</si>
  <si>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</si>
  <si>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</si>
  <si>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</si>
  <si>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</si>
  <si>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</si>
  <si>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</si>
  <si>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</si>
  <si>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</si>
  <si>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</si>
  <si>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</si>
  <si>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</si>
  <si>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</si>
  <si>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</si>
  <si>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</si>
  <si>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</si>
  <si>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</si>
  <si>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</si>
  <si>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</si>
  <si>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</si>
  <si>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</si>
  <si>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</si>
  <si>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</si>
  <si>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</si>
  <si>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</si>
  <si>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</si>
  <si>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</si>
  <si>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</si>
  <si>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</si>
  <si>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</si>
  <si>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</si>
  <si>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</si>
  <si>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</si>
  <si>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</si>
  <si>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</si>
  <si>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</si>
  <si>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</si>
  <si>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</si>
  <si>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</si>
  <si>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</si>
  <si>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</si>
  <si>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</si>
  <si>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</si>
  <si>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</si>
  <si>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</si>
  <si>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</si>
  <si>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</si>
  <si>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</si>
  <si>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</si>
  <si>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</si>
  <si>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</si>
  <si>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</si>
  <si>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</si>
  <si>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</si>
  <si>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</si>
  <si>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</si>
  <si>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</si>
  <si>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</si>
  <si>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</si>
  <si>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</si>
  <si>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</si>
  <si>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</si>
  <si>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</si>
  <si>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</si>
  <si>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</si>
  <si>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</si>
  <si>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</si>
  <si>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</si>
  <si>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</si>
  <si>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</si>
  <si>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</si>
  <si>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</si>
  <si>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</si>
  <si>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</si>
  <si>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</si>
  <si>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</si>
  <si>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</si>
  <si>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</si>
  <si>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</si>
  <si>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</si>
  <si>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</si>
  <si>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</si>
  <si>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</si>
  <si>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</si>
  <si>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</si>
  <si>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</si>
  <si>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</si>
  <si>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</si>
  <si>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</si>
  <si>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</si>
  <si>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</si>
  <si>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</si>
  <si>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</si>
  <si>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</si>
  <si>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</si>
  <si>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</si>
  <si>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</si>
  <si>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</si>
  <si>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</si>
  <si>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</si>
  <si>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</si>
  <si>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</si>
  <si>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</si>
  <si>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</si>
  <si>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</si>
  <si>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</si>
  <si>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</si>
  <si>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</si>
  <si>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</si>
  <si>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</si>
  <si>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</si>
  <si>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</si>
  <si>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</si>
  <si>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</si>
  <si>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</si>
  <si>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</si>
  <si>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</si>
  <si>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</si>
  <si>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</si>
  <si>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</si>
  <si>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</si>
  <si>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</si>
  <si>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</si>
  <si>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</si>
  <si>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</si>
  <si>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</si>
  <si>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</si>
  <si>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</si>
  <si>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</si>
  <si>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</si>
  <si>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</si>
  <si>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</si>
  <si>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</si>
  <si>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</si>
  <si>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</si>
  <si>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</si>
  <si>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</si>
  <si>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</si>
  <si>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</si>
  <si>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</si>
  <si>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</si>
  <si>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</si>
  <si>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</si>
  <si>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</si>
  <si>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</si>
  <si>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</si>
  <si>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</si>
  <si>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</si>
  <si>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</si>
  <si>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</si>
  <si>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</si>
  <si>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</si>
  <si>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</si>
  <si>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</si>
  <si>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</si>
  <si>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</si>
  <si>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</si>
  <si>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</si>
  <si>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</si>
  <si>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</si>
  <si>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</si>
  <si>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</si>
  <si>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</si>
  <si>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</si>
  <si>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</si>
  <si>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</si>
  <si>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</si>
  <si>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</si>
  <si>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</si>
  <si>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</si>
  <si>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</si>
  <si>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</si>
  <si>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</si>
  <si>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</si>
  <si>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</si>
  <si>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</si>
  <si>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</si>
  <si>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</si>
  <si>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</si>
  <si>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</si>
  <si>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</si>
  <si>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</si>
  <si>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</si>
  <si>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</si>
  <si>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</si>
  <si>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</si>
  <si>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</si>
  <si>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</si>
  <si>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</si>
  <si>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</si>
  <si>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</si>
  <si>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</si>
  <si>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</si>
  <si>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</si>
  <si>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</si>
  <si>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</si>
  <si>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</si>
  <si>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</si>
  <si>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</si>
  <si>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</si>
  <si>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</si>
  <si>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</si>
  <si>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</si>
  <si>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</si>
  <si>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</si>
  <si>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</si>
  <si>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</si>
  <si>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</si>
  <si>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</si>
  <si>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</si>
  <si>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</si>
  <si>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</si>
  <si>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</si>
  <si>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</si>
  <si>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</si>
  <si>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</si>
  <si>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</si>
  <si>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</si>
  <si>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</si>
  <si>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</si>
  <si>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</si>
  <si>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</si>
  <si>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</si>
  <si>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</si>
  <si>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</si>
  <si>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</si>
  <si>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</si>
  <si>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</si>
  <si>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</si>
  <si>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</si>
  <si>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</si>
  <si>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</si>
  <si>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</si>
  <si>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</si>
  <si>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</si>
  <si>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</si>
  <si>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</si>
  <si>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</si>
  <si>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</si>
  <si>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</si>
  <si>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</si>
  <si>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</si>
  <si>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</si>
  <si>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</si>
  <si>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</si>
  <si>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</si>
  <si>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</si>
  <si>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</si>
  <si>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</si>
  <si>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</si>
  <si>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</si>
  <si>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</si>
  <si>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</si>
  <si>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</si>
  <si>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</si>
  <si>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</si>
  <si>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</si>
  <si>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</si>
  <si>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</si>
  <si>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</si>
  <si>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</si>
  <si>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</si>
  <si>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</si>
  <si>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</si>
  <si>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</si>
  <si>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</si>
  <si>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</si>
  <si>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</si>
  <si>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</si>
  <si>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</si>
  <si>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</si>
  <si>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</si>
  <si>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</si>
  <si>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</si>
  <si>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</si>
  <si>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</si>
  <si>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</si>
  <si>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</si>
  <si>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</si>
  <si>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</si>
  <si>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</si>
  <si>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</si>
  <si>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</si>
  <si>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</si>
  <si>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</si>
  <si>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</si>
  <si>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</si>
  <si>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</si>
  <si>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</si>
  <si>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</si>
  <si>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</si>
  <si>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</si>
  <si>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</si>
  <si>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</si>
  <si>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</si>
  <si>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</si>
  <si>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</si>
  <si>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</si>
  <si>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</si>
  <si>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</si>
  <si>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</si>
  <si>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</si>
  <si>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</si>
  <si>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</si>
  <si>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</si>
  <si>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</si>
  <si>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</si>
  <si>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</si>
  <si>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</si>
  <si>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</si>
  <si>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</si>
  <si>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</si>
  <si>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</si>
  <si>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</si>
  <si>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</si>
  <si>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</si>
  <si>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</si>
  <si>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</si>
  <si>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</si>
  <si>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</si>
  <si>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</si>
  <si>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</si>
  <si>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</si>
  <si>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</si>
  <si>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</si>
  <si>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</si>
  <si>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</si>
  <si>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</si>
  <si>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</si>
  <si>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</si>
  <si>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</si>
  <si>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</si>
  <si>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</si>
  <si>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</si>
  <si>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</si>
  <si>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</si>
  <si>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</si>
  <si>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</si>
  <si>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</si>
  <si>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</si>
  <si>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</si>
  <si>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</si>
  <si>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</si>
  <si>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</si>
  <si>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</si>
  <si>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</si>
  <si>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</si>
  <si>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</si>
  <si>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</si>
  <si>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</si>
  <si>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</si>
  <si>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</si>
  <si>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</si>
  <si>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</si>
  <si>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</si>
  <si>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</si>
  <si>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</si>
  <si>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</si>
  <si>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</si>
  <si>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</si>
  <si>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</si>
  <si>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</si>
  <si>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</si>
  <si>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</si>
  <si>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</si>
  <si>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</si>
  <si>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</si>
  <si>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</si>
  <si>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</si>
  <si>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</si>
  <si>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</si>
  <si>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</si>
  <si>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</si>
  <si>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</si>
  <si>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</si>
  <si>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</si>
  <si>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</si>
  <si>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</si>
  <si>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</si>
  <si>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</si>
  <si>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</si>
  <si>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</si>
  <si>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</si>
  <si>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</si>
  <si>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</si>
  <si>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</si>
  <si>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</si>
  <si>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</si>
  <si>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</si>
  <si>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</si>
  <si>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</si>
  <si>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</si>
  <si>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</si>
  <si>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</si>
  <si>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</si>
  <si>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</si>
  <si>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</si>
  <si>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</si>
  <si>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</si>
  <si>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</si>
  <si>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</si>
  <si>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</si>
  <si>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</si>
  <si>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</si>
  <si>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</si>
  <si>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</si>
  <si>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</si>
  <si>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</si>
  <si>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</si>
  <si>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</si>
  <si>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</si>
  <si>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</si>
  <si>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</si>
  <si>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</si>
  <si>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</si>
  <si>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</si>
  <si>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</si>
  <si>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</si>
  <si>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</si>
  <si>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</si>
  <si>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</si>
  <si>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</si>
  <si>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</si>
  <si>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</si>
  <si>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</si>
  <si>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</si>
  <si>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</si>
  <si>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</si>
  <si>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</si>
  <si>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</si>
  <si>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</si>
  <si>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</si>
  <si>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</si>
  <si>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</si>
  <si>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</si>
  <si>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</si>
  <si>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</si>
  <si>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</si>
  <si>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</si>
  <si>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</si>
  <si>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</si>
  <si>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</si>
  <si>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</si>
  <si>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</si>
  <si>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</si>
  <si>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</si>
  <si>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</si>
  <si>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</si>
  <si>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</si>
  <si>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</si>
  <si>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</si>
  <si>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</si>
  <si>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</si>
  <si>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</si>
  <si>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</si>
  <si>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</si>
  <si>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</si>
  <si>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</si>
  <si>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</si>
  <si>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</si>
  <si>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</si>
  <si>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</si>
  <si>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</si>
  <si>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</si>
  <si>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</si>
  <si>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</si>
  <si>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</si>
  <si>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</si>
  <si>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</si>
  <si>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</si>
  <si>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</si>
  <si>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</si>
  <si>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</si>
  <si>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</si>
  <si>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</si>
  <si>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</si>
  <si>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</si>
  <si>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</si>
  <si>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</si>
  <si>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</si>
  <si>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</si>
  <si>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</si>
  <si>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</si>
  <si>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</si>
  <si>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</si>
  <si>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</si>
  <si>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</si>
  <si>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</si>
  <si>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</si>
  <si>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</si>
  <si>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</si>
  <si>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</si>
  <si>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</si>
  <si>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</si>
  <si>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</si>
  <si>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</si>
  <si>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</si>
  <si>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</si>
  <si>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</si>
  <si>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</si>
  <si>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</si>
  <si>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</si>
  <si>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</si>
  <si>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</si>
  <si>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</si>
  <si>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</si>
  <si>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</si>
  <si>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</si>
  <si>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</si>
  <si>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</si>
  <si>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</si>
  <si>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</si>
  <si>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</si>
  <si>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</si>
  <si>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</si>
  <si>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</si>
  <si>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</si>
  <si>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</si>
  <si>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</si>
  <si>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</si>
  <si>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</si>
  <si>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</si>
  <si>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</si>
  <si>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</si>
  <si>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</si>
  <si>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</si>
  <si>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</si>
  <si>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</si>
  <si>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</si>
  <si>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</si>
  <si>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</si>
  <si>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</si>
  <si>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</si>
  <si>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</si>
  <si>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</si>
  <si>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</si>
  <si>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</si>
  <si>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</si>
  <si>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</si>
  <si>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</si>
  <si>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</si>
  <si>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</si>
  <si>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</si>
  <si>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</si>
  <si>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</si>
  <si>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</si>
  <si>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</si>
  <si>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</si>
  <si>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</si>
  <si>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</si>
  <si>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</si>
  <si>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</si>
  <si>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</si>
  <si>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</si>
  <si>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</si>
  <si>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</si>
  <si>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</si>
  <si>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</si>
  <si>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</si>
  <si>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</si>
  <si>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</si>
  <si>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</si>
  <si>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</si>
  <si>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</si>
  <si>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</si>
  <si>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</si>
  <si>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</si>
  <si>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</si>
  <si>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</si>
  <si>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</si>
  <si>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</si>
  <si>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</si>
  <si>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</si>
  <si>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</si>
  <si>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</si>
  <si>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</si>
  <si>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</si>
  <si>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</si>
  <si>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</si>
  <si>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</si>
  <si>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</si>
  <si>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</si>
  <si>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</si>
  <si>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</si>
  <si>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</si>
  <si>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</si>
  <si>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</si>
  <si>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</si>
  <si>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</si>
  <si>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</si>
  <si>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</si>
  <si>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</si>
  <si>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</si>
  <si>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</si>
  <si>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</si>
  <si>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</si>
  <si>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</si>
  <si>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</si>
  <si>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</si>
  <si>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</si>
  <si>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</si>
  <si>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</si>
  <si>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</si>
  <si>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</si>
  <si>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</si>
  <si>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</si>
  <si>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</si>
  <si>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</si>
  <si>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</si>
  <si>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</si>
  <si>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</si>
  <si>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</si>
  <si>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</si>
  <si>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</si>
  <si>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</si>
  <si>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</si>
  <si>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</si>
  <si>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</si>
  <si>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</si>
  <si>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</si>
  <si>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</si>
  <si>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</si>
  <si>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</si>
  <si>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</si>
  <si>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</si>
  <si>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</si>
  <si>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</si>
  <si>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</si>
  <si>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</si>
  <si>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</si>
  <si>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</si>
  <si>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</si>
  <si>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</si>
  <si>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</si>
  <si>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</si>
  <si>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</si>
  <si>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</si>
  <si>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</si>
  <si>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</si>
  <si>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</si>
  <si>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</si>
  <si>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</si>
  <si>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</si>
  <si>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</si>
  <si>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</si>
  <si>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</si>
  <si>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</si>
  <si>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</si>
  <si>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</si>
  <si>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</si>
  <si>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</si>
  <si>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</si>
  <si>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</si>
  <si>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</si>
  <si>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</si>
  <si>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</si>
  <si>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</si>
  <si>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</si>
  <si>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</si>
  <si>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</si>
  <si>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</si>
  <si>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</si>
  <si>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</si>
  <si>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</si>
  <si>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</si>
  <si>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</si>
  <si>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</si>
  <si>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</si>
  <si>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</si>
  <si>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</si>
  <si>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</si>
  <si>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</si>
  <si>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</si>
  <si>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</si>
  <si>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</si>
  <si>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</si>
  <si>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</si>
  <si>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</si>
  <si>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</si>
  <si>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</si>
  <si>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</si>
  <si>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</si>
  <si>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</si>
  <si>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</si>
  <si>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</si>
  <si>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</si>
  <si>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</si>
  <si>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</si>
  <si>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</si>
  <si>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</si>
  <si>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</si>
  <si>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</si>
  <si>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</si>
  <si>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</si>
  <si>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</si>
  <si>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</si>
  <si>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</si>
  <si>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</si>
  <si>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</si>
  <si>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</si>
  <si>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</si>
  <si>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</si>
  <si>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</si>
  <si>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</si>
  <si>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</si>
  <si>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</si>
  <si>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</si>
  <si>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</si>
  <si>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</si>
  <si>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</si>
  <si>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</si>
  <si>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</si>
  <si>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</si>
  <si>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</si>
  <si>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</si>
  <si>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</si>
  <si>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</si>
  <si>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</si>
  <si>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</si>
  <si>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</si>
  <si>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</si>
  <si>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</si>
  <si>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</si>
  <si>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</si>
  <si>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</si>
  <si>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</si>
  <si>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</si>
  <si>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</si>
  <si>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</si>
  <si>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</si>
  <si>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</si>
  <si>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</si>
  <si>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</si>
  <si>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</si>
  <si>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</si>
  <si>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</si>
  <si>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</si>
  <si>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</si>
  <si>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</si>
  <si>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</si>
  <si>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</si>
  <si>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</si>
  <si>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</si>
  <si>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</si>
  <si>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</si>
  <si>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</si>
  <si>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</si>
  <si>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</si>
  <si>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</si>
  <si>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</si>
  <si>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</si>
  <si>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</si>
  <si>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</si>
  <si>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</si>
  <si>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</si>
  <si>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</si>
  <si>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</si>
  <si>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</si>
  <si>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</si>
  <si>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</si>
  <si>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</si>
  <si>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</si>
  <si>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</si>
  <si>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</si>
  <si>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</si>
  <si>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</si>
  <si>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</si>
  <si>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</si>
  <si>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</si>
  <si>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</si>
  <si>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</si>
  <si>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</si>
  <si>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</si>
  <si>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</si>
  <si>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</si>
  <si>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</si>
  <si>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</si>
  <si>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</si>
  <si>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</si>
  <si>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</si>
  <si>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</si>
  <si>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</si>
  <si>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</si>
  <si>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</si>
  <si>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</si>
  <si>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</si>
  <si>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</si>
  <si>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</si>
  <si>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</si>
  <si>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</si>
  <si>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</si>
  <si>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</si>
  <si>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</si>
  <si>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</si>
  <si>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</si>
  <si>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</si>
  <si>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</si>
  <si>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</si>
  <si>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</si>
  <si>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</si>
  <si>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</si>
  <si>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</si>
  <si>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</si>
  <si>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</si>
  <si>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</si>
  <si>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</si>
  <si>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</si>
  <si>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</si>
  <si>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</si>
  <si>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</si>
  <si>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</si>
  <si>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</si>
  <si>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</si>
  <si>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</si>
  <si>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</si>
  <si>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</si>
  <si>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</si>
  <si>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</si>
  <si>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</si>
  <si>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</si>
  <si>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</si>
  <si>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</si>
  <si>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</si>
  <si>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</si>
  <si>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</si>
  <si>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</si>
  <si>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</si>
  <si>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</si>
  <si>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</si>
  <si>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</si>
  <si>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</si>
  <si>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</si>
  <si>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</si>
  <si>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</si>
  <si>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</si>
  <si>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</si>
  <si>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</si>
  <si>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</si>
  <si>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</si>
  <si>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</si>
  <si>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</si>
  <si>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</si>
  <si>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</si>
  <si>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</si>
  <si>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</si>
  <si>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</si>
  <si>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</si>
  <si>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</si>
  <si>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</si>
  <si>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</si>
  <si>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</si>
  <si>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</si>
  <si>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</si>
  <si>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</si>
  <si>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</si>
  <si>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</si>
  <si>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</si>
  <si>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</si>
  <si>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</si>
  <si>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</si>
  <si>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</si>
  <si>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</si>
  <si>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</si>
  <si>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</si>
  <si>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</si>
  <si>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</si>
  <si>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</si>
  <si>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</si>
  <si>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</si>
  <si>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</si>
  <si>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</si>
  <si>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</si>
  <si>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</si>
  <si>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</si>
  <si>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</si>
  <si>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</si>
  <si>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</si>
  <si>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</si>
  <si>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</si>
  <si>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</si>
  <si>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</si>
  <si>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</si>
  <si>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</si>
  <si>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</si>
  <si>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</si>
  <si>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</si>
  <si>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</si>
  <si>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</si>
  <si>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</si>
  <si>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</si>
  <si>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</si>
  <si>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</si>
  <si>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</si>
  <si>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</si>
  <si>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</si>
  <si>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</si>
  <si>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</si>
  <si>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</si>
  <si>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</si>
  <si>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</si>
  <si>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</si>
  <si>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</si>
  <si>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</si>
  <si>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</si>
  <si>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</si>
  <si>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</si>
  <si>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</si>
  <si>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</si>
  <si>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</si>
  <si>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</si>
  <si>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</si>
  <si>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</si>
  <si>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</si>
  <si>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</si>
  <si>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</si>
  <si>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</si>
  <si>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</si>
  <si>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</si>
  <si>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</si>
  <si>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</si>
  <si>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</si>
  <si>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</si>
  <si>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</si>
  <si>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</si>
  <si>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</si>
  <si>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</si>
  <si>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</si>
  <si>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</si>
  <si>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</si>
  <si>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</si>
  <si>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</si>
  <si>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</si>
  <si>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</si>
  <si>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</si>
  <si>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</si>
  <si>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</si>
  <si>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</si>
  <si>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</si>
  <si>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</si>
  <si>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</si>
  <si>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</si>
  <si>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</si>
  <si>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</si>
  <si>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</si>
  <si>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</si>
  <si>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</si>
  <si>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</si>
  <si>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</si>
  <si>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</si>
  <si>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</si>
  <si>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</si>
  <si>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</si>
  <si>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</si>
  <si>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</si>
  <si>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</si>
  <si>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</si>
  <si>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</si>
  <si>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</si>
  <si>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</si>
  <si>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</si>
  <si>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</si>
  <si>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</si>
  <si>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</si>
  <si>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</si>
  <si>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</si>
  <si>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</si>
  <si>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</si>
  <si>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</si>
  <si>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</si>
  <si>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</si>
  <si>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</si>
  <si>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</si>
  <si>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</si>
  <si>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</si>
  <si>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</si>
  <si>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</si>
  <si>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</si>
  <si>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</si>
  <si>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</si>
  <si>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</si>
  <si>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</si>
  <si>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</si>
  <si>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</si>
  <si>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</si>
  <si>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</si>
  <si>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</si>
  <si>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</si>
  <si>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</si>
  <si>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</si>
  <si>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</si>
  <si>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</si>
  <si>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</si>
  <si>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</si>
  <si>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</si>
  <si>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</si>
  <si>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</si>
  <si>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</si>
  <si>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</si>
  <si>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</si>
  <si>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</si>
  <si>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</si>
  <si>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</si>
  <si>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</si>
  <si>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</si>
  <si>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</si>
  <si>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</si>
  <si>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</si>
  <si>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</si>
  <si>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</si>
  <si>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</si>
  <si>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</si>
  <si>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</si>
  <si>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</si>
  <si>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</si>
  <si>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</si>
  <si>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</si>
  <si>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</si>
  <si>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</si>
  <si>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</si>
  <si>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</si>
  <si>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</si>
  <si>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</si>
  <si>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</si>
  <si>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</si>
  <si>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</si>
  <si>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</si>
  <si>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</si>
  <si>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</si>
  <si>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</si>
  <si>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</si>
  <si>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</si>
  <si>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</si>
  <si>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</si>
  <si>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</si>
  <si>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</si>
  <si>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</si>
  <si>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</si>
  <si>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</si>
  <si>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</si>
  <si>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</si>
  <si>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</si>
  <si>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</si>
  <si>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</si>
  <si>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</si>
  <si>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</si>
  <si>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</si>
  <si>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</si>
  <si>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</si>
  <si>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</si>
  <si>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</si>
  <si>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</si>
  <si>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</si>
  <si>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</si>
  <si>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</si>
  <si>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</si>
  <si>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</si>
  <si>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</si>
  <si>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</si>
  <si>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</si>
  <si>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</si>
  <si>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</si>
  <si>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</si>
  <si>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</si>
  <si>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</si>
  <si>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</si>
  <si>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</si>
  <si>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</si>
  <si>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</si>
  <si>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</si>
  <si>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</si>
  <si>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</si>
  <si>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</si>
  <si>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</si>
  <si>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</si>
  <si>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</si>
  <si>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</si>
  <si>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</si>
  <si>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</si>
  <si>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</si>
  <si>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</si>
  <si>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</si>
  <si>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</si>
  <si>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</si>
  <si>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</si>
  <si>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</si>
  <si>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</si>
  <si>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</si>
  <si>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</si>
  <si>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</si>
  <si>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</si>
  <si>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</si>
  <si>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</si>
  <si>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</si>
  <si>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</si>
  <si>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</si>
  <si>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</si>
  <si>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</si>
  <si>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</si>
  <si>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</si>
  <si>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</si>
  <si>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</si>
  <si>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</si>
  <si>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</si>
  <si>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</si>
  <si>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</si>
  <si>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</si>
  <si>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</si>
  <si>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</si>
  <si>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</si>
  <si>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</si>
  <si>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</si>
  <si>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</si>
  <si>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</si>
  <si>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</si>
  <si>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</si>
  <si>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</si>
  <si>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</si>
  <si>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</si>
  <si>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</si>
  <si>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</si>
  <si>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</si>
  <si>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</si>
  <si>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</si>
  <si>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</si>
  <si>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</si>
  <si>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</si>
  <si>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</si>
  <si>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</si>
  <si>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</si>
  <si>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</si>
  <si>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</si>
  <si>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</si>
  <si>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</si>
  <si>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</si>
  <si>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</si>
  <si>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</si>
  <si>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</si>
  <si>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</si>
  <si>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</si>
  <si>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</si>
  <si>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</si>
  <si>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</si>
  <si>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</si>
  <si>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</si>
  <si>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</si>
  <si>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</si>
  <si>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</si>
  <si>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</si>
  <si>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</si>
  <si>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</si>
  <si>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</si>
  <si>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</si>
  <si>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</si>
  <si>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</si>
  <si>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</si>
  <si>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</si>
  <si>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</si>
  <si>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</si>
  <si>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</si>
  <si>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</si>
  <si>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</si>
  <si>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</si>
  <si>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</si>
  <si>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</si>
  <si>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</si>
  <si>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</si>
  <si>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</si>
  <si>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</si>
  <si>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</si>
  <si>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</si>
  <si>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</si>
  <si>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</si>
  <si>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</si>
  <si>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</si>
  <si>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</si>
  <si>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</si>
  <si>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</si>
  <si>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</si>
  <si>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</si>
  <si>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</si>
  <si>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</si>
  <si>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</si>
  <si>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</si>
  <si>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</si>
  <si>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</si>
  <si>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</si>
  <si>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</si>
  <si>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</si>
  <si>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</si>
  <si>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</si>
  <si>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</si>
  <si>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</si>
  <si>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</si>
  <si>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</si>
  <si>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</si>
  <si>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</si>
  <si>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</si>
  <si>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</si>
  <si>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</si>
  <si>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</si>
  <si>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</si>
  <si>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</si>
  <si>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</si>
  <si>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</si>
  <si>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</si>
  <si>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</si>
  <si>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</si>
  <si>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</si>
  <si>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</si>
  <si>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</si>
  <si>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</si>
  <si>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</si>
  <si>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</si>
  <si>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</si>
  <si>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</si>
  <si>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</si>
  <si>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</si>
  <si>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</si>
  <si>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</si>
  <si>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</si>
  <si>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</si>
  <si>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</si>
  <si>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</si>
  <si>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</si>
  <si>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</si>
  <si>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</si>
  <si>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</si>
  <si>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</si>
  <si>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</si>
  <si>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</si>
  <si>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</si>
  <si>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</si>
  <si>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</si>
  <si>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</si>
  <si>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</si>
  <si>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</si>
  <si>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</si>
  <si>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</si>
  <si>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</si>
  <si>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</si>
  <si>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</si>
  <si>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</si>
  <si>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</si>
  <si>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</si>
  <si>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</si>
  <si>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</si>
  <si>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</si>
  <si>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</si>
  <si>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</si>
  <si>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</si>
  <si>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</si>
  <si>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</si>
  <si>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</si>
  <si>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</si>
  <si>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</si>
  <si>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</si>
  <si>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</si>
  <si>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</si>
  <si>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</si>
  <si>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</si>
  <si>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</si>
  <si>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</si>
  <si>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</si>
  <si>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</si>
  <si>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</si>
  <si>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</si>
  <si>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</si>
  <si>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</si>
  <si>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</si>
  <si>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</si>
  <si>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</si>
  <si>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</si>
  <si>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</si>
  <si>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</si>
  <si>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</si>
  <si>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</si>
  <si>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</si>
  <si>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</si>
  <si>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</si>
  <si>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</si>
  <si>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</si>
  <si>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</si>
  <si>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</si>
  <si>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</si>
  <si>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</si>
  <si>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</si>
  <si>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</si>
  <si>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</si>
  <si>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</si>
  <si>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</si>
  <si>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</si>
  <si>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</si>
  <si>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</si>
  <si>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</si>
  <si>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</si>
  <si>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</si>
  <si>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</si>
  <si>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</si>
  <si>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</si>
  <si>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</si>
  <si>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</si>
  <si>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</si>
  <si>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</si>
  <si>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</si>
  <si>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</si>
  <si>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</si>
  <si>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</si>
  <si>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</si>
  <si>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</si>
  <si>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</si>
  <si>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</si>
  <si>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</si>
  <si>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</si>
  <si>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</si>
  <si>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</si>
  <si>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</si>
  <si>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</si>
  <si>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</si>
  <si>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</si>
  <si>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</si>
  <si>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</si>
  <si>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</si>
  <si>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</si>
  <si>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</si>
  <si>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</si>
  <si>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</si>
  <si>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</si>
  <si>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</si>
  <si>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</si>
  <si>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</si>
  <si>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</si>
  <si>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</si>
  <si>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</si>
  <si>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</si>
  <si>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</si>
  <si>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</si>
  <si>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</si>
  <si>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</si>
  <si>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</si>
  <si>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</si>
  <si>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</si>
  <si>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</si>
  <si>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</si>
  <si>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</si>
  <si>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</si>
  <si>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</si>
  <si>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</si>
  <si>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</si>
  <si>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</si>
  <si>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</si>
  <si>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</si>
  <si>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</si>
  <si>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</si>
  <si>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</si>
  <si>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</si>
  <si>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</si>
  <si>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</si>
  <si>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</si>
  <si>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</si>
  <si>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</si>
  <si>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</si>
  <si>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</si>
  <si>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</si>
  <si>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</si>
  <si>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</si>
  <si>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</si>
  <si>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</si>
  <si>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</si>
  <si>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</si>
  <si>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</si>
  <si>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</si>
  <si>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</si>
  <si>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</si>
  <si>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</si>
  <si>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</si>
  <si>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</si>
  <si>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</si>
  <si>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</si>
  <si>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</si>
  <si>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</si>
  <si>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</si>
  <si>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</si>
  <si>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</si>
  <si>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</si>
  <si>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</si>
  <si>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</si>
  <si>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</si>
  <si>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</si>
  <si>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</si>
  <si>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</si>
  <si>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</si>
  <si>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</si>
  <si>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</si>
  <si>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</si>
  <si>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</si>
  <si>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</si>
  <si>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</si>
  <si>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</si>
  <si>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</si>
  <si>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</si>
  <si>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</si>
  <si>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</si>
  <si>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</si>
  <si>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</si>
  <si>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</si>
  <si>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</si>
  <si>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</si>
  <si>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</si>
  <si>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</si>
  <si>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</si>
  <si>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</si>
  <si>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</si>
  <si>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</si>
  <si>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</si>
  <si>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</si>
  <si>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</si>
  <si>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</si>
  <si>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</si>
  <si>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</si>
  <si>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</si>
  <si>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</si>
  <si>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</si>
  <si>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</si>
  <si>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</si>
  <si>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</si>
  <si>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</si>
  <si>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</si>
  <si>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</si>
  <si>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</si>
  <si>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</si>
  <si>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</si>
  <si>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</si>
  <si>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</si>
  <si>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</si>
  <si>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</si>
  <si>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</si>
  <si>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</si>
  <si>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</si>
  <si>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</si>
  <si>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</si>
  <si>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</si>
  <si>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</si>
  <si>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</si>
  <si>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</si>
  <si>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</si>
  <si>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</si>
  <si>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</si>
  <si>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</si>
  <si>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</si>
  <si>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</si>
  <si>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</si>
  <si>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</si>
  <si>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</si>
  <si>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</si>
  <si>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</si>
  <si>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</si>
  <si>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</si>
  <si>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</si>
  <si>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</si>
  <si>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</si>
  <si>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</si>
  <si>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</si>
  <si>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</si>
  <si>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</si>
  <si>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</si>
  <si>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</si>
  <si>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</si>
  <si>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</si>
  <si>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</si>
  <si>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</si>
  <si>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</si>
  <si>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</si>
  <si>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</si>
  <si>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</si>
  <si>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</si>
  <si>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</si>
  <si>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</si>
  <si>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</si>
  <si>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</si>
  <si>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</si>
  <si>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</si>
  <si>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</si>
  <si>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</si>
  <si>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</si>
  <si>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</si>
  <si>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</si>
  <si>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</si>
  <si>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</si>
  <si>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</si>
  <si>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</si>
  <si>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</si>
  <si>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</si>
  <si>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</si>
  <si>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</si>
  <si>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</si>
  <si>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</si>
  <si>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</si>
  <si>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</si>
  <si>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</si>
  <si>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</si>
  <si>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</si>
  <si>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</si>
  <si>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</si>
  <si>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</si>
  <si>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</si>
  <si>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</si>
  <si>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</si>
  <si>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</si>
  <si>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</si>
  <si>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</si>
  <si>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</si>
  <si>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</si>
  <si>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</si>
  <si>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</si>
  <si>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</si>
  <si>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</si>
  <si>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</si>
  <si>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</si>
  <si>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</si>
  <si>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</si>
  <si>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</si>
  <si>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</si>
  <si>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</si>
  <si>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</si>
  <si>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</si>
  <si>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</si>
  <si>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</si>
  <si>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</si>
  <si>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</si>
  <si>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</si>
  <si>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</si>
  <si>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</si>
  <si>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</si>
  <si>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</si>
  <si>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</si>
  <si>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</si>
  <si>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</si>
  <si>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</si>
  <si>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</si>
  <si>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</si>
  <si>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</si>
  <si>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</si>
  <si>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</si>
  <si>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</si>
  <si>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</si>
  <si>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</si>
  <si>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</si>
  <si>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</si>
  <si>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</si>
  <si>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</si>
  <si>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</si>
  <si>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</si>
  <si>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</si>
  <si>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</si>
  <si>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</si>
  <si>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</si>
  <si>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</si>
  <si>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</si>
  <si>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</si>
  <si>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</si>
  <si>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</si>
  <si>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</si>
  <si>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</si>
  <si>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</si>
  <si>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</si>
  <si>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</si>
  <si>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</si>
  <si>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</si>
  <si>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</si>
  <si>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</si>
  <si>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</si>
  <si>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</si>
  <si>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</si>
  <si>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</si>
  <si>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</si>
  <si>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</si>
  <si>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</si>
  <si>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</si>
  <si>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</si>
  <si>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</si>
  <si>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</si>
  <si>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</si>
  <si>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</si>
  <si>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</si>
  <si>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</si>
  <si>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</si>
  <si>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</si>
  <si>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</si>
  <si>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</si>
  <si>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</si>
  <si>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</si>
  <si>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</si>
  <si>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</si>
  <si>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</si>
  <si>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</si>
  <si>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</si>
  <si>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</si>
  <si>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</si>
  <si>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</si>
  <si>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</si>
  <si>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</si>
  <si>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</si>
  <si>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</si>
  <si>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</si>
  <si>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</si>
  <si>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</si>
  <si>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</si>
  <si>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</si>
  <si>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</si>
  <si>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</si>
  <si>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</si>
  <si>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</si>
  <si>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</si>
  <si>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</si>
  <si>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</si>
  <si>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</si>
  <si>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</si>
  <si>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</si>
  <si>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</si>
  <si>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</si>
  <si>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</si>
  <si>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</si>
  <si>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</si>
  <si>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</si>
  <si>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</si>
  <si>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</si>
  <si>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</si>
  <si>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</si>
  <si>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</si>
  <si>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</si>
  <si>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</si>
  <si>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</si>
  <si>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</si>
  <si>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</si>
  <si>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</si>
  <si>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</si>
  <si>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</si>
  <si>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</si>
  <si>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</si>
  <si>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</si>
  <si>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</si>
  <si>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</si>
  <si>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</si>
  <si>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</si>
  <si>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</si>
  <si>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</si>
  <si>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</si>
  <si>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</si>
  <si>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</si>
  <si>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</si>
  <si>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</si>
  <si>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</si>
  <si>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</si>
  <si>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</si>
  <si>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</si>
  <si>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</si>
  <si>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</si>
  <si>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</si>
  <si>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</si>
  <si>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</si>
  <si>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</si>
  <si>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</si>
  <si>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</si>
  <si>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</si>
  <si>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</si>
  <si>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</si>
  <si>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</si>
  <si>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</si>
  <si>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</si>
  <si>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</si>
  <si>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</si>
  <si>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</si>
  <si>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</si>
  <si>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</si>
  <si>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</si>
  <si>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</si>
  <si>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</si>
  <si>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</si>
  <si>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</si>
  <si>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</si>
  <si>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</si>
  <si>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</si>
  <si>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</si>
  <si>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</si>
  <si>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</si>
  <si>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</si>
  <si>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</si>
  <si>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</si>
  <si>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</si>
  <si>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</si>
  <si>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</si>
  <si>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</si>
  <si>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</si>
  <si>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</si>
  <si>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</si>
  <si>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</si>
  <si>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</si>
  <si>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</si>
  <si>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</si>
  <si>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</si>
  <si>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</si>
  <si>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</si>
  <si>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</si>
  <si>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</si>
  <si>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</si>
  <si>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</si>
  <si>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</si>
  <si>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</si>
  <si>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</si>
  <si>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</si>
  <si>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</si>
  <si>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</si>
  <si>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</si>
  <si>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</si>
  <si>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</si>
  <si>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</si>
  <si>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</si>
  <si>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</si>
  <si>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</si>
  <si>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</si>
  <si>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</si>
  <si>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</si>
  <si>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</si>
  <si>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</si>
  <si>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</si>
  <si>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</si>
  <si>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</si>
  <si>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</si>
  <si>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</si>
  <si>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</si>
  <si>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</si>
  <si>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</si>
  <si>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</si>
  <si>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</si>
  <si>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</si>
  <si>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</si>
  <si>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</si>
  <si>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</si>
  <si>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</si>
  <si>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</si>
  <si>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</si>
  <si>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</si>
  <si>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</si>
  <si>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</si>
  <si>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</si>
  <si>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</si>
  <si>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</si>
  <si>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</si>
  <si>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</si>
  <si>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</si>
  <si>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</si>
  <si>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</si>
  <si>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</si>
  <si>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</si>
  <si>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</si>
  <si>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</si>
  <si>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</si>
  <si>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</si>
  <si>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</si>
  <si>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</si>
  <si>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</si>
  <si>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</si>
  <si>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</si>
  <si>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</si>
  <si>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</si>
  <si>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</si>
  <si>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</si>
  <si>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</si>
  <si>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</si>
  <si>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</si>
  <si>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</si>
  <si>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</si>
  <si>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</si>
  <si>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</si>
  <si>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</si>
  <si>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</si>
  <si>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</si>
  <si>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</si>
  <si>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</si>
  <si>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</si>
  <si>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</si>
  <si>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</si>
  <si>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</si>
  <si>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</si>
  <si>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</si>
  <si>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</si>
  <si>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</si>
  <si>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</si>
  <si>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</si>
  <si>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</si>
  <si>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</si>
  <si>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</si>
  <si>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</si>
  <si>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</si>
  <si>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</si>
  <si>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</si>
  <si>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</si>
  <si>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</si>
  <si>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</si>
  <si>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</si>
  <si>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</si>
  <si>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</si>
  <si>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</si>
  <si>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</si>
  <si>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</si>
  <si>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</si>
  <si>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</si>
  <si>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</si>
  <si>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</si>
  <si>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</si>
  <si>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</si>
  <si>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</si>
  <si>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</si>
  <si>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</si>
  <si>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</si>
  <si>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</si>
  <si>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</si>
  <si>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</si>
  <si>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</si>
  <si>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</si>
  <si>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</si>
  <si>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</si>
  <si>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</si>
  <si>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</si>
  <si>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</si>
  <si>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</si>
  <si>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</si>
  <si>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</si>
  <si>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</si>
  <si>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</si>
  <si>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</si>
  <si>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</si>
  <si>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</si>
  <si>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</si>
  <si>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</si>
  <si>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</si>
  <si>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</si>
  <si>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</si>
  <si>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</si>
  <si>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</si>
  <si>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</si>
  <si>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</si>
  <si>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</si>
  <si>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</si>
  <si>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</si>
  <si>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</si>
  <si>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</si>
  <si>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</si>
  <si>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</si>
  <si>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</si>
  <si>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</si>
  <si>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</si>
  <si>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</si>
  <si>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</si>
  <si>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</si>
  <si>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</si>
  <si>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</si>
  <si>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</si>
  <si>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</si>
  <si>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</si>
  <si>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</si>
  <si>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</si>
  <si>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</si>
  <si>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</si>
  <si>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</si>
  <si>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</si>
  <si>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</si>
  <si>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</si>
  <si>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</si>
  <si>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</si>
  <si>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</si>
  <si>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</si>
  <si>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</si>
  <si>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</si>
  <si>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</si>
  <si>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</si>
  <si>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</si>
  <si>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</si>
  <si>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</si>
  <si>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</si>
  <si>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</si>
  <si>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</si>
  <si>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</si>
  <si>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</si>
  <si>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</si>
  <si>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</si>
  <si>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</si>
  <si>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</si>
  <si>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</si>
  <si>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</si>
  <si>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</si>
  <si>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</si>
  <si>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</si>
  <si>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</si>
  <si>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</si>
  <si>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</si>
  <si>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</si>
  <si>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</si>
  <si>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</si>
  <si>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</si>
  <si>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</si>
  <si>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</si>
  <si>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</si>
  <si>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</si>
  <si>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</si>
  <si>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</si>
  <si>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</si>
  <si>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</si>
  <si>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</si>
  <si>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</si>
  <si>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</si>
  <si>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</si>
  <si>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</si>
  <si>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</si>
  <si>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</si>
  <si>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</si>
  <si>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</si>
  <si>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</si>
  <si>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</si>
  <si>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</si>
  <si>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</si>
  <si>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</si>
  <si>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</si>
  <si>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</si>
  <si>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</si>
  <si>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</si>
  <si>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</si>
  <si>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</si>
  <si>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</si>
  <si>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</si>
  <si>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</si>
  <si>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</si>
  <si>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</si>
  <si>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</si>
  <si>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</si>
  <si>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</si>
  <si>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</si>
  <si>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</si>
  <si>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</si>
  <si>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</si>
  <si>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</si>
  <si>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</si>
  <si>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</si>
  <si>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</si>
  <si>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</si>
  <si>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</si>
  <si>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</si>
  <si>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</si>
  <si>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</si>
  <si>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</si>
  <si>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</si>
  <si>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</si>
  <si>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</si>
  <si>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</si>
  <si>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</si>
  <si>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</si>
  <si>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</si>
  <si>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</si>
  <si>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</si>
  <si>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</si>
  <si>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</si>
  <si>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</si>
  <si>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</si>
  <si>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</si>
  <si>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</si>
  <si>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</si>
  <si>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</si>
  <si>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</si>
  <si>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</si>
  <si>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</si>
  <si>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</si>
  <si>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</si>
  <si>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</si>
  <si>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</si>
  <si>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</si>
  <si>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</si>
  <si>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</si>
  <si>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</si>
  <si>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</si>
  <si>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</si>
  <si>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</si>
  <si>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</si>
  <si>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</si>
  <si>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</si>
  <si>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</si>
  <si>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</si>
  <si>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</si>
  <si>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</si>
  <si>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</si>
  <si>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</si>
  <si>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</si>
  <si>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</si>
  <si>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</si>
  <si>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</si>
  <si>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</si>
  <si>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</si>
  <si>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</si>
  <si>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</si>
  <si>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</si>
  <si>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</si>
  <si>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</si>
  <si>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</si>
  <si>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</si>
  <si>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</si>
  <si>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</si>
  <si>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</si>
  <si>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</si>
  <si>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</si>
  <si>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</si>
  <si>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</si>
  <si>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</si>
  <si>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</si>
  <si>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</si>
  <si>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</si>
  <si>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</si>
  <si>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</si>
  <si>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</si>
  <si>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</si>
  <si>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</si>
  <si>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</si>
  <si>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</si>
  <si>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</si>
  <si>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</si>
  <si>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</si>
  <si>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</si>
  <si>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</si>
  <si>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</si>
  <si>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</si>
  <si>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</si>
  <si>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</si>
  <si>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</si>
  <si>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</si>
  <si>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</si>
  <si>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</si>
  <si>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</si>
  <si>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</si>
  <si>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</si>
  <si>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</si>
  <si>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</si>
  <si>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</si>
  <si>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</si>
  <si>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</si>
  <si>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</si>
  <si>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</si>
  <si>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</si>
  <si>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</si>
  <si>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</si>
  <si>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</si>
  <si>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</si>
  <si>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</si>
  <si>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</si>
  <si>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</si>
  <si>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</si>
  <si>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</si>
  <si>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</si>
  <si>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</si>
  <si>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</si>
  <si>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</si>
  <si>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</si>
  <si>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</si>
  <si>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</si>
  <si>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</si>
  <si>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</si>
  <si>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</si>
  <si>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</si>
  <si>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</si>
  <si>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</si>
  <si>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</si>
  <si>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</si>
  <si>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</si>
  <si>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</si>
  <si>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</si>
  <si>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</si>
  <si>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</si>
  <si>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</si>
  <si>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</si>
  <si>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</si>
  <si>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</si>
  <si>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</si>
  <si>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</si>
  <si>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</si>
  <si>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</si>
  <si>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</si>
  <si>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</si>
  <si>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</si>
  <si>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</si>
  <si>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</si>
  <si>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</si>
  <si>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</si>
  <si>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</si>
  <si>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</si>
  <si>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</si>
  <si>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</si>
  <si>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</si>
  <si>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</si>
  <si>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</si>
  <si>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</si>
  <si>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</si>
  <si>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</si>
  <si>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</si>
  <si>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</si>
  <si>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</si>
  <si>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</si>
  <si>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</si>
  <si>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</si>
  <si>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</si>
  <si>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</si>
  <si>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</si>
  <si>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</si>
  <si>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</si>
  <si>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</si>
  <si>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</si>
  <si>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</si>
  <si>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</si>
  <si>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</si>
  <si>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</si>
  <si>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</si>
  <si>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</si>
  <si>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</si>
  <si>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</si>
  <si>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</si>
  <si>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</si>
  <si>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</si>
  <si>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</si>
  <si>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</si>
  <si>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</si>
  <si>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</si>
  <si>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</si>
  <si>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</si>
  <si>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</si>
  <si>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</si>
  <si>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</si>
  <si>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</si>
  <si>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</si>
  <si>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</si>
  <si>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</si>
  <si>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</si>
  <si>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</si>
  <si>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</si>
  <si>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</si>
  <si>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</si>
  <si>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</si>
  <si>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</si>
  <si>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</si>
  <si>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</si>
  <si>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</si>
  <si>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</si>
  <si>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</si>
  <si>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</si>
  <si>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</si>
  <si>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</si>
  <si>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</si>
  <si>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</si>
  <si>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</si>
  <si>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</si>
  <si>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</si>
  <si>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</si>
  <si>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</si>
  <si>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</si>
  <si>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</si>
  <si>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</si>
  <si>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</si>
  <si>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</si>
  <si>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</si>
  <si>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</si>
  <si>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PCM-20251209-00000705</t>
  </si>
  <si>
    <t xml:space="preserve">team on way need 30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</si>
  <si>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</si>
  <si>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</si>
  <si>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</si>
  <si>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</si>
  <si>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</si>
  <si>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</si>
  <si>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</si>
  <si>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</si>
  <si>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</si>
  <si>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</si>
  <si>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</si>
  <si>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</si>
  <si>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90 min</t>
  </si>
  <si>
    <t>PCM-20251209-00000302</t>
  </si>
  <si>
    <t>ETA 35 KM</t>
  </si>
  <si>
    <t>PCM-20251209-00000683</t>
  </si>
  <si>
    <t>Restored by PG</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</si>
  <si>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</si>
  <si>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</si>
  <si>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</si>
  <si>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</si>
  <si>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</si>
  <si>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</si>
  <si>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PCM-20251209-00000092</t>
  </si>
  <si>
    <t>was night access issue / USF area team EM team on the way   50 mins</t>
  </si>
  <si>
    <t>PCM-20251209-00000724</t>
  </si>
  <si>
    <t>EM team on the way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</si>
  <si>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</si>
  <si>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</si>
  <si>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</si>
  <si>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</si>
  <si>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</si>
  <si>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</si>
  <si>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</si>
  <si>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</si>
  <si>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</si>
  <si>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</si>
  <si>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</si>
  <si>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</si>
  <si>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TT-20251209-00197</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</si>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</sst>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0" totalsRowShown="0" headerRowDxfId="96" dataDxfId="95" headerRowBorderDxfId="93" tableBorderDxfId="94" totalsRowBorderDxfId="92">
  <autoFilter ref="A1:L1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46" dataDxfId="45" headerRowBorderDxfId="43" tableBorderDxfId="44" totalsRowBorderDxfId="42">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5" totalsRowShown="0" headerRowDxfId="13" tableBorderDxfId="12">
  <autoFilter ref="A1:L3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0"/>
  <sheetViews>
    <sheetView workbookViewId="0">
      <selection activeCell="J5" sqref="J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337.40814270833653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8900</v>
      </c>
      <c r="E3" s="123" t="s">
        <v>39106</v>
      </c>
      <c r="F3" s="122">
        <v>46000.30972222222</v>
      </c>
      <c r="G3" s="121">
        <f ca="1">IFERROR(NOW()-F3,"-")</f>
        <v>4.684641204221407E-2</v>
      </c>
      <c r="H3" s="122">
        <v>46000.304930555554</v>
      </c>
      <c r="I3" s="124" t="str">
        <f>IFERROR(VLOOKUP(D3,DB!A:F,6,0),"")</f>
        <v>SCECO</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46000.356568634263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46000.356568634263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46000.356568634263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46000.356568634263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46000.356568634263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46000.356568634263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46000.356568634263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46000.356568634263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46000.356568634263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46000.356568634263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46000.356568634263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46000.356568634263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46000.356568634263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46000.356568634263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46000.356568634263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46000.356568634263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46000.356568634263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46000.356568634263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46000.356568634263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46000.356568634263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46000.356568634263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46000.356568634263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46000.356568634263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46000.356568634263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46000.356568634263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46000.356568634263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46000.356568634263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46000.356568634263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46000.356568634263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46000.356568634263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46000.356568634263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46000.356568634263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46000.356568634263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46000.356568634263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46000.356568634263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46000.356568634263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46000.356568634263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46000.356568634263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46000.356568634263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46000.356568634263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46000.356568634263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46000.356568634263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46000.356568634263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46000.356568634263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46000.356568634263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46000.356568634263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46000.356568634263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46000.356568634263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46000.356568634263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46000.356568634263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46000.356568634263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46000.356568634263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46000.356568634263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46000.356568634263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46000.356568634263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46000.356568634263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46000.356568634263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46000.356568634263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46000.356568634263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46000.356568634263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46000.356568634263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46000.356568634263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46000.356568634263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46000.356568634263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46000.356568634263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46000.356568634263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46000.356568634263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46000.356568634263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46000.356568634263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46000.356568634263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46000.356568634263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46000.356568634263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46000.356568634263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46000.356568634263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46000.356568634263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46000.356568634263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46000.356568634263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46000.356568634263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46000.356568634263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46000.356568634263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46000.356568634263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46000.356568634263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46000.356568634263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46000.356568634263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46000.356568634263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46000.356568634263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46000.356568634263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46000.356568634263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46000.356568634263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46000.356568634263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46000.356568634263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46000.356568634263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46000.356568634263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46000.356568634263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46000.356568634263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46000.356568634263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46000.356568634263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46000.356568634263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46000.356568634263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46000.356568634263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46000.356568634263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46000.356568634263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46000.356568634263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46000.356568634263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46000.356568634263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46000.356568634263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46000.356568634263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46000.356568634263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46000.356568634263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46000.356568634263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46000.356568634263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46000.356568634263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46000.356568634263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46000.356568634263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46000.356568634263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46000.356568634263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46000.356568634263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46000.356568634263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46000.356568634263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46000.356568634263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46000.356568634263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46000.356568634263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46000.356568634263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46000.356568634263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46000.356568634263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46000.356568634263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46000.356568634263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46000.356568634263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46000.356568634263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46000.356568634263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46000.356568634263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46000.356568634263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46000.356568634263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46000.356568634263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46000.356568634263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46000.356568634263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46000.356568634263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46000.356568634263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46000.356568634263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46000.356568634263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46000.356568634263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46000.356568634263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46000.356568634263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46000.356568634263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46000.356568634263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46000.356568634263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46000.356568634263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46000.356568634263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46000.356568634263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46000.356568634263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46000.356568634263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46000.356568634263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46000.356568634263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46000.356568634263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46000.356568634263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46000.356568634263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46000.356568634263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46000.356568634263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46000.356568634263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46000.356568634263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46000.356568634263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46000.356568634263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46000.356568634263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46000.356568634263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46000.356568634263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46000.356568634263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46000.356568634263</v>
      </c>
      <c r="H170" s="122"/>
      <c r="I170" s="124" t="str">
        <f>IFERROR(VLOOKUP(D170,DB!A:F,6,0),"")</f>
        <v/>
      </c>
      <c r="J170" s="124" t="str">
        <f>IFERROR(VLOOKUP(D170,DB!A:G,7,0),"")</f>
        <v/>
      </c>
      <c r="K170" s="120"/>
      <c r="L170" s="119" t="str">
        <f>IFERROR(VLOOKUP(D170,DB!A:I,9,0),"")</f>
        <v/>
      </c>
    </row>
  </sheetData>
  <customSheetViews>
    <customSheetView guid="{F6042A99-DD27-4453-835D-0834D95730CC}" filter="1" showAutoFilter="1">
      <pageMargins left="0" right="0" top="0" bottom="0" header="0" footer="0"/>
      <autoFilter ref="B1:M1" xr:uid="{BD58A356-5FCB-4254-B5B9-25E1820BDBB9}"/>
    </customSheetView>
  </customSheetViews>
  <dataValidations count="2">
    <dataValidation allowBlank="1" showInputMessage="1" showErrorMessage="1" sqref="E1" xr:uid="{5DBA255D-CDD9-49FB-AD3C-AF70AB4EE696}"/>
    <dataValidation type="list" allowBlank="1" showInputMessage="1" showErrorMessage="1" sqref="E2:E1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175.35673067130119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15.969149652781198</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3.0011866898203152</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2</v>
      </c>
      <c r="D6" s="18" t="s">
        <v>38875</v>
      </c>
      <c r="E6" s="81" t="s">
        <v>39119</v>
      </c>
      <c r="F6" s="97">
        <v>45999.823900462965</v>
      </c>
      <c r="G6" s="98">
        <f ca="1">IFERROR(NOW()-F6,"-")</f>
        <v>0.53266817129770061</v>
      </c>
      <c r="H6" s="153">
        <v>45999.78429398148</v>
      </c>
      <c r="I6" s="18" t="str">
        <f>IFERROR(VLOOKUP(D6,DB!A:F,6,0),"")</f>
        <v>Power cube</v>
      </c>
      <c r="J6" s="18" t="str">
        <f>IFERROR(VLOOKUP(D6,DB!A:G,7,0),"")</f>
        <v>In progress+No BB Design</v>
      </c>
      <c r="K6" s="82" t="s">
        <v>39122</v>
      </c>
      <c r="L6" s="18" t="str">
        <f>IFERROR(VLOOKUP(D6,DB!A:I,9,0),"")</f>
        <v>Latis</v>
      </c>
    </row>
    <row r="7" spans="1:12" ht="31.5" hidden="1" customHeight="1">
      <c r="A7" s="96" t="s">
        <v>39123</v>
      </c>
      <c r="B7" s="18" t="str">
        <f>IFERROR(VLOOKUP(D7,DB!A:K,11,0),"")</f>
        <v>R2</v>
      </c>
      <c r="C7" s="18">
        <v>1</v>
      </c>
      <c r="D7" s="18" t="s">
        <v>25622</v>
      </c>
      <c r="E7" s="81" t="s">
        <v>39106</v>
      </c>
      <c r="F7" s="97">
        <v>46000.122094907405</v>
      </c>
      <c r="G7" s="98">
        <f ca="1">IFERROR(NOW()-F7,"-")</f>
        <v>0.23447372685768642</v>
      </c>
      <c r="H7" s="97">
        <v>46000.116273148145</v>
      </c>
      <c r="I7" s="18" t="str">
        <f>IFERROR(VLOOKUP(D7,DB!A:F,6,0),"")</f>
        <v>SCECO</v>
      </c>
      <c r="J7" s="18" t="str">
        <f>IFERROR(VLOOKUP(D7,DB!A:G,7,0),"")</f>
        <v>Dead</v>
      </c>
      <c r="K7" s="19" t="s">
        <v>39124</v>
      </c>
      <c r="L7" s="18" t="str">
        <f>IFERROR(VLOOKUP(D7,DB!A:I,9,0),"")</f>
        <v>Latis</v>
      </c>
    </row>
    <row r="8" spans="1:12" ht="31.5" customHeight="1">
      <c r="A8" s="96" t="s">
        <v>39125</v>
      </c>
      <c r="B8" s="18" t="str">
        <f>IFERROR(VLOOKUP(D8,DB!A:K,11,0),"")</f>
        <v>R2</v>
      </c>
      <c r="C8" s="18">
        <v>1</v>
      </c>
      <c r="D8" s="18" t="s">
        <v>22354</v>
      </c>
      <c r="E8" s="81" t="s">
        <v>39106</v>
      </c>
      <c r="F8" s="97">
        <v>46000.293969907405</v>
      </c>
      <c r="G8" s="98">
        <f ca="1">IFERROR(NOW()-F8,"-")</f>
        <v>6.2598726857686415E-2</v>
      </c>
      <c r="H8" s="97">
        <v>46000.288819444446</v>
      </c>
      <c r="I8" s="18" t="str">
        <f>IFERROR(VLOOKUP(D8,DB!A:F,6,0),"")</f>
        <v>SCECO</v>
      </c>
      <c r="J8" s="18" t="str">
        <f>IFERROR(VLOOKUP(D8,DB!A:G,7,0),"")</f>
        <v>Dead</v>
      </c>
      <c r="K8" s="19" t="s">
        <v>39126</v>
      </c>
      <c r="L8" s="18" t="str">
        <f>IFERROR(VLOOKUP(D8,DB!A:I,9,0),"")</f>
        <v>Latis</v>
      </c>
    </row>
    <row r="9" spans="1:12" ht="31.5" customHeight="1">
      <c r="A9" s="96"/>
      <c r="B9" s="18" t="str">
        <f>IFERROR(VLOOKUP(D9,DB!A:K,11,0),"")</f>
        <v/>
      </c>
      <c r="C9" s="18"/>
      <c r="D9" s="18"/>
      <c r="E9" s="81"/>
      <c r="F9" s="97"/>
      <c r="G9" s="98">
        <f ca="1">IFERROR(NOW()-F9,"-")</f>
        <v>46000.356568634263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46000.356568634263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46000.356568634263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46000.356568634263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46000.356568634263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46000.356568634263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46000.356568634263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46000.356568634263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46000.356568634263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46000.356568634263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46000.356568634263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46000.356568634263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46000.356568634263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46000.356568634263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46000.356568634263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46000.356568634263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46000.356568634263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46000.356568634263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46000.356568634263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46000.356568634263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46000.356568634263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46000.356568634263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46000.356568634263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46000.356568634263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46000.356568634263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46000.356568634263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46000.356568634263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46000.356568634263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46000.356568634263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46000.356568634263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46000.356568634263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46000.356568634263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46000.356568634263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46000.356568634263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46000.356568634263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46000.356568634263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46000.356568634263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46000.356568634263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46000.356568634263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46000.356568634263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46000.356568634263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46000.356568634263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46000.356568634263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46000.356568634263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46000.356568634263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46000.356568634263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46000.356568634263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46000.356568634263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46000.356568634263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46000.356568634263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46000.356568634263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46000.356568634263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46000.356568634263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46000.356568634263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46000.356568634263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46000.356568634263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46000.356568634263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46000.356568634263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46000.356568634263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46000.356568634263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46000.356568634263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46000.356568634263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46000.356568634263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46000.356568634263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46000.356568634263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46000.356568634263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46000.356568634263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46000.356568634263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46000.356568634263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46000.356568634263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46000.356568634263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46000.356568634263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46000.356568634263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46000.356568634263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46000.356568634263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46000.356568634263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46000.356568634263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46000.356568634263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46000.356568634263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46000.356568634263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46000.356568634263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46000.356568634263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46000.356568634263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46000.356568634263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46000.356568634263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46000.356568634263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46000.356568634263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46000.356568634263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46000.356568634263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46000.356568634263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46000.356568634263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46000.356568634263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46000.356568634263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46000.356568634263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46000.356568634263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46000.356568634263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46000.356568634263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46000.356568634263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46000.356568634263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46000.356568634263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46000.356568634263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46000.356568634263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46000.356568634263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46000.356568634263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46000.356568634263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46000.356568634263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46000.356568634263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46000.356568634263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46000.356568634263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46000.356568634263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46000.356568634263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46000.356568634263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46000.356568634263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46000.356568634263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46000.356568634263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46000.356568634263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46000.356568634263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46000.356568634263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46000.356568634263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46000.356568634263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46000.356568634263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46000.356568634263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46000.356568634263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46000.356568634263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46000.356568634263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46000.356568634263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46000.356568634263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46000.356568634263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46000.356568634263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46000.356568634263</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46000.356568634263</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46000.356568634263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46000.356568634263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46000.356568634263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46000.356568634263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46000.356568634263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46000.356568634263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46000.356568634263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46000.356568634263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46000.356568634263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46000.356568634263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46000.356568634263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46000.356568634263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46000.356568634263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46000.356568634263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46000.356568634263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46000.356568634263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46000.356568634263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46000.356568634263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46000.356568634263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46000.356568634263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46000.356568634263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46000.356568634263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46000.356568634263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46000.356568634263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46000.356568634263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46000.356568634263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46000.356568634263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46000.356568634263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46000.356568634263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46000.356568634263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46000.356568634263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46000.356568634263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46000.356568634263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46000.356568634263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46000.356568634263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46000.356568634263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46000.356568634263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46000.356568634263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46000.356568634263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46000.356568634263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46000.356568634263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46000.356568634263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46000.356568634263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46000.356568634263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46000.356568634263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46000.356568634263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46000.356568634263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46000.356568634263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46000.356568634263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46000.356568634263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46000.356568634263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46000.356568634263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46000.356568634263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46000.356568634263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46000.356568634263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46000.356568634263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46000.356568634263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46000.356568634263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46000.356568634263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46000.356568634263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46000.356568634263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46000.356568634263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46000.356568634263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46000.356568634263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46000.356568634263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46000.356568634263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46000.356568634263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46000.356568634263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46000.356568634263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46000.356568634263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46000.356568634263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46000.356568634263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46000.356568634263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46000.356568634263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46000.356568634263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46000.356568634263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46000.356568634263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46000.356568634263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46000.356568634263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46000.356568634263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46000.356568634263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46000.356568634263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46000.356568634263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46000.356568634263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46000.356568634263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46000.356568634263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46000.356568634263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46000.356568634263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46000.356568634263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46000.356568634263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46000.356568634263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46000.356568634263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46000.356568634263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46000.356568634263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46000.356568634263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46000.356568634263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46000.356568634263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46000.356568634263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46000.356568634263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46000.356568634263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46000.356568634263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46000.356568634263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46000.356568634263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46000.356568634263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46000.356568634263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46000.356568634263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46000.356568634263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46000.356568634263</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46000.356568634263</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46000.356568634263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46000.356568634263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46000.356568634263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46000.356568634263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46000.356568634263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46000.356568634263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46000.356568634263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46000.356568634263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46000.356568634263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46000.356568634263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46000.356568634263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46000.356568634263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46000.356568634263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46000.356568634263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46000.356568634263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46000.356568634263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46000.356568634263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46000.356568634263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46000.356568634263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46000.356568634263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46000.356568634263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46000.356568634263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46000.356568634263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46000.356568634263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46000.356568634263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46000.356568634263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46000.356568634263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46000.356568634263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46000.356568634263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46000.356568634263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46000.356568634263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46000.356568634263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46000.356568634263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46000.356568634263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46000.356568634263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46000.356568634263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46000.356568634263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46000.356568634263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46000.356568634263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46000.356568634263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46000.356568634263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46000.356568634263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46000.356568634263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46000.356568634263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46000.356568634263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46000.356568634263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46000.356568634263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46000.356568634263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46000.356568634263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46000.356568634263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46000.356568634263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46000.356568634263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46000.356568634263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46000.356568634263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46000.356568634263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46000.356568634263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46000.356568634263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46000.356568634263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46000.356568634263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46000.356568634263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46000.356568634263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46000.356568634263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46000.356568634263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46000.356568634263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46000.356568634263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46000.356568634263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46000.356568634263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46000.356568634263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46000.356568634263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46000.356568634263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46000.356568634263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46000.356568634263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46000.356568634263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46000.356568634263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46000.356568634263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46000.356568634263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46000.356568634263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46000.356568634263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46000.356568634263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46000.356568634263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46000.356568634263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46000.356568634263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46000.356568634263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46000.356568634263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46000.356568634263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46000.356568634263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46000.356568634263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46000.356568634263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46000.356568634263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46000.356568634263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46000.356568634263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46000.356568634263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46000.356568634263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46000.356568634263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46000.356568634263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46000.356568634263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46000.356568634263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46000.356568634263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46000.356568634263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46000.356568634263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46000.356568634263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46000.356568634263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46000.356568634263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46000.356568634263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46000.356568634263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46000.356568634263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46000.356568634263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46000.356568634263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46000.356568634263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46000.356568634263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46000.356568634263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46000.356568634263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46000.356568634263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46000.356568634263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46000.356568634263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46000.356568634263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46000.356568634263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46000.356568634263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46000.356568634263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46000.356568634263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46000.356568634263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46000.356568634263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46000.356568634263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46000.356568634263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46000.356568634263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46000.356568634263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46000.356568634263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46000.356568634263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46000.356568634263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46000.356568634263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46000.356568634263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46000.356568634263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46000.356568634263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46000.356568634263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46000.356568634263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46000.356568634263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46000.356568634263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46000.356568634263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46000.356568634263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46000.356568634263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46000.356568634263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46000.356568634263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46000.356568634263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46000.356568634263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46000.356568634263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46000.356568634263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46000.356568634263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46000.356568634263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46000.356568634263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46000.356568634263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46000.356568634263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46000.356568634263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46000.356568634263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46000.356568634263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46000.356568634263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46000.356568634263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46000.356568634263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46000.356568634263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46000.356568634263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46000.356568634263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46000.356568634263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46000.356568634263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46000.356568634263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46000.356568634263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46000.356568634263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46000.356568634263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46000.356568634263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46000.356568634263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46000.356568634263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46000.356568634263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46000.356568634263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46000.356568634263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46000.356568634263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46000.356568634263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46000.356568634263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46000.356568634263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46000.356568634263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46000.356568634263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46000.356568634263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46000.356568634263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46000.356568634263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46000.356568634263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46000.356568634263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46000.356568634263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46000.356568634263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46000.356568634263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46000.356568634263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46000.356568634263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46000.356568634263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46000.356568634263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46000.356568634263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46000.356568634263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46000.356568634263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46000.356568634263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46000.356568634263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46000.356568634263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46000.356568634263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46000.356568634263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46000.356568634263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46000.356568634263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46000.356568634263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46000.356568634263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46000.356568634263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46000.356568634263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46000.356568634263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46000.356568634263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46000.356568634263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46000.356568634263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46000.356568634263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46000.356568634263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46000.356568634263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46000.356568634263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46000.356568634263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46000.356568634263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46000.356568634263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46000.356568634263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46000.356568634263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46000.356568634263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46000.356568634263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46000.356568634263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46000.356568634263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46000.356568634263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46000.356568634263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46000.356568634263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46000.356568634263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46000.356568634263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46000.356568634263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46000.356568634263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46000.356568634263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46000.356568634263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46000.356568634263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46000.356568634263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46000.356568634263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46000.356568634263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46000.356568634263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46000.356568634263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46000.356568634263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46000.356568634263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46000.356568634263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46000.356568634263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46000.356568634263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46000.356568634263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46000.356568634263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46000.356568634263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46000.356568634263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46000.356568634263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46000.356568634263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46000.356568634263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46000.356568634263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46000.356568634263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46000.356568634263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46000.356568634263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46000.356568634263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46000.356568634263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46000.356568634263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46000.356568634263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46000.356568634263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46000.356568634263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46000.356568634263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46000.356568634263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46000.356568634263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46000.356568634263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46000.356568634263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46000.356568634263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46000.356568634263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46000.356568634263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46000.356568634263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46000.356568634263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46000.356568634263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46000.356568634263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46000.356568634263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46000.356568634263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46000.356568634263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46000.356568634263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46000.356568634263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46000.356568634263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46000.356568634263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46000.356568634263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46000.356568634263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46000.356568634263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46000.356568634263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46000.356568634263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46000.356568634263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46000.356568634263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46000.356568634263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46000.356568634263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46000.356568634263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46000.356568634263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46000.356568634263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46000.356568634263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46000.356568634263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46000.356568634263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46000.356568634263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46000.356568634263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46000.356568634263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46000.356568634263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46000.356568634263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46000.356568634263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46000.356568634263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46000.356568634263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46000.356568634263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46000.356568634263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46000.356568634263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46000.356568634263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46000.356568634263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46000.356568634263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46000.356568634263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46000.356568634263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46000.356568634263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46000.356568634263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46000.356568634263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46000.356568634263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46000.356568634263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46000.356568634263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46000.356568634263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46000.356568634263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46000.356568634263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46000.356568634263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46000.356568634263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46000.356568634263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46000.356568634263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46000.356568634263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46000.356568634263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46000.356568634263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46000.356568634263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46000.356568634263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46000.356568634263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46000.356568634263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46000.356568634263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46000.356568634263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46000.356568634263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46000.356568634263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46000.356568634263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46000.356568634263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46000.356568634263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46000.356568634263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46000.356568634263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46000.356568634263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46000.356568634263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46000.356568634263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46000.356568634263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46000.356568634263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46000.356568634263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46000.356568634263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46000.356568634263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46000.356568634263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46000.356568634263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46000.356568634263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46000.356568634263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46000.356568634263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46000.356568634263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46000.356568634263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46000.356568634263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46000.356568634263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46000.356568634263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46000.356568634263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46000.356568634263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46000.356568634263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46000.356568634263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46000.356568634263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46000.356568634263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46000.356568634263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46000.356568634263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46000.356568634263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46000.356568634263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46000.356568634263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46000.356568634263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46000.356568634263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46000.356568634263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46000.356568634263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46000.356568634263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46000.356568634263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46000.356568634263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46000.356568634263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46000.356568634263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46000.356568634263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46000.356568634263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46000.356568634263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46000.356568634263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46000.356568634263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46000.356568634263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46000.356568634263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46000.356568634263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46000.356568634263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46000.356568634263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46000.356568634263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46000.356568634263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46000.356568634263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46000.356568634263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46000.356568634263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46000.356568634263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46000.356568634263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46000.356568634263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46000.356568634263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46000.356568634263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46000.356568634263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46000.356568634263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46000.356568634263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46000.356568634263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46000.356568634263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46000.356568634263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46000.356568634263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46000.356568634263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46000.356568634263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46000.356568634263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46000.356568634263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46000.356568634263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46000.356568634263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46000.356568634263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46000.356568634263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46000.356568634263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46000.356568634263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46000.356568634263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46000.356568634263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46000.356568634263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46000.356568634263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46000.356568634263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46000.356568634263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46000.356568634263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46000.356568634263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46000.356568634263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46000.356568634263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46000.356568634263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46000.356568634263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46000.356568634263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46000.356568634263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46000.356568634263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46000.356568634263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46000.356568634263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46000.356568634263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46000.356568634263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46000.356568634263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46000.356568634263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46000.356568634263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46000.356568634263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46000.356568634263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46000.356568634263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46000.356568634263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46000.356568634263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46000.356568634263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46000.356568634263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46000.356568634263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46000.356568634263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46000.356568634263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46000.356568634263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46000.356568634263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46000.356568634263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46000.356568634263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46000.356568634263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46000.356568634263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46000.356568634263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46000.356568634263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46000.356568634263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46000.356568634263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46000.356568634263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46000.356568634263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46000.356568634263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46000.356568634263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46000.356568634263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46000.356568634263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46000.356568634263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46000.356568634263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46000.356568634263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46000.356568634263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46000.356568634263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46000.356568634263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46000.356568634263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46000.356568634263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46000.356568634263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46000.356568634263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46000.356568634263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46000.356568634263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46000.356568634263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46000.356568634263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46000.356568634263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46000.356568634263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46000.356568634263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46000.356568634263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46000.356568634263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46000.356568634263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46000.356568634263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46000.356568634263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46000.356568634263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46000.356568634263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46000.356568634263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46000.356568634263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46000.356568634263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46000.356568634263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46000.356568634263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46000.356568634263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46000.356568634263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46000.356568634263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46000.356568634263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46000.356568634263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46000.356568634263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46000.356568634263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46000.356568634263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46000.356568634263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46000.356568634263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46000.356568634263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46000.356568634263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46000.356568634263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46000.356568634263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46000.356568634263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46000.356568634263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46000.356568634263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46000.356568634263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46000.356568634263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46000.356568634263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46000.356568634263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46000.356568634263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46000.356568634263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46000.356568634263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46000.356568634263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46000.356568634263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46000.356568634263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46000.356568634263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46000.356568634263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46000.356568634263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46000.356568634263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46000.356568634263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46000.356568634263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46000.356568634263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46000.356568634263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46000.356568634263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46000.356568634263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46000.356568634263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46000.356568634263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46000.356568634263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46000.356568634263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46000.356568634263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46000.356568634263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46000.356568634263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46000.356568634263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46000.356568634263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46000.356568634263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46000.356568634263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46000.356568634263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46000.356568634263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46000.356568634263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46000.356568634263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46000.356568634263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46000.356568634263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46000.356568634263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46000.356568634263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46000.356568634263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46000.356568634263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46000.356568634263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46000.356568634263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46000.356568634263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46000.356568634263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46000.356568634263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46000.356568634263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46000.356568634263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46000.356568634263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46000.356568634263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46000.356568634263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46000.356568634263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46000.356568634263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46000.356568634263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46000.356568634263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46000.356568634263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46000.356568634263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46000.356568634263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46000.356568634263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46000.356568634263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46000.356568634263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46000.356568634263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46000.356568634263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46000.356568634263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46000.356568634263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46000.356568634263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46000.356568634263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46000.356568634263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46000.356568634263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46000.356568634263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46000.356568634263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46000.356568634263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46000.356568634263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46000.356568634263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46000.356568634263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46000.356568634263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46000.356568634263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46000.356568634263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46000.356568634263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46000.356568634263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46000.356568634263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46000.356568634263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46000.356568634263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46000.356568634263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46000.356568634263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46000.356568634263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46000.356568634263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46000.356568634263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46000.356568634263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46000.356568634263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46000.356568634263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46000.356568634263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46000.356568634263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46000.356568634263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46000.356568634263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46000.356568634263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46000.356568634263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46000.356568634263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46000.356568634263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46000.356568634263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46000.356568634263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46000.356568634263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46000.356568634263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46000.356568634263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46000.356568634263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46000.356568634263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46000.356568634263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46000.356568634263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46000.356568634263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46000.356568634263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46000.356568634263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46000.356568634263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46000.356568634263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46000.356568634263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46000.356568634263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46000.356568634263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46000.356568634263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46000.356568634263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46000.356568634263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46000.356568634263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46000.356568634263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46000.356568634263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46000.356568634263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46000.356568634263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46000.356568634263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46000.356568634263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46000.356568634263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46000.356568634263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46000.356568634263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46000.356568634263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46000.356568634263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46000.356568634263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46000.356568634263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46000.356568634263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46000.356568634263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46000.356568634263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46000.356568634263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46000.356568634263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46000.356568634263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46000.356568634263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46000.356568634263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46000.356568634263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46000.356568634263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46000.356568634263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46000.356568634263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46000.356568634263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46000.356568634263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46000.356568634263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46000.356568634263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46000.356568634263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46000.356568634263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46000.356568634263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46000.356568634263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46000.356568634263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46000.356568634263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46000.356568634263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46000.356568634263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46000.356568634263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46000.356568634263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46000.356568634263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46000.356568634263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46000.356568634263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46000.356568634263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46000.356568634263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46000.356568634263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46000.356568634263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46000.356568634263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46000.356568634263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46000.356568634263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46000.356568634263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46000.356568634263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46000.356568634263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46000.356568634263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46000.356568634263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46000.356568634263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46000.356568634263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46000.356568634263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46000.356568634263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46000.356568634263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46000.356568634263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46000.356568634263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46000.356568634263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46000.356568634263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46000.356568634263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46000.356568634263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46000.356568634263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46000.356568634263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46000.356568634263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46000.356568634263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46000.356568634263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46000.356568634263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46000.356568634263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46000.356568634263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46000.356568634263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46000.356568634263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46000.356568634263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46000.356568634263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46000.356568634263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46000.356568634263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46000.356568634263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46000.356568634263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46000.356568634263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46000.356568634263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46000.356568634263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46000.356568634263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46000.356568634263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46000.356568634263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46000.356568634263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46000.356568634263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46000.356568634263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46000.356568634263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46000.356568634263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46000.356568634263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46000.356568634263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46000.356568634263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46000.356568634263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46000.356568634263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46000.356568634263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46000.356568634263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46000.356568634263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46000.356568634263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46000.356568634263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46000.356568634263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46000.356568634263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46000.356568634263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46000.356568634263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46000.356568634263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46000.356568634263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46000.356568634263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46000.356568634263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46000.356568634263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46000.356568634263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46000.356568634263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46000.356568634263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46000.356568634263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46000.356568634263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46000.356568634263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46000.356568634263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46000.356568634263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46000.356568634263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46000.356568634263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46000.356568634263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46000.356568634263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46000.356568634263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46000.356568634263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46000.356568634263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46000.356568634263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46000.356568634263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46000.356568634263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46000.356568634263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46000.356568634263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46000.356568634263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46000.356568634263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46000.356568634263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46000.356568634263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46000.356568634263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46000.356568634263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46000.356568634263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46000.356568634263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46000.356568634263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46000.356568634263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46000.356568634263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46000.356568634263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46000.356568634263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46000.356568634263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46000.356568634263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46000.356568634263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46000.356568634263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46000.356568634263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46000.356568634263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46000.356568634263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46000.356568634263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46000.356568634263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46000.356568634263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46000.356568634263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46000.356568634263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46000.356568634263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46000.356568634263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46000.356568634263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46000.356568634263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46000.356568634263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46000.356568634263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46000.356568634263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46000.356568634263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46000.356568634263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46000.356568634263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46000.356568634263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46000.356568634263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46000.356568634263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46000.356568634263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46000.356568634263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46000.356568634263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46000.356568634263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46000.356568634263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46000.356568634263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46000.356568634263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46000.356568634263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46000.356568634263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46000.356568634263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46000.356568634263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46000.356568634263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46000.356568634263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46000.356568634263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46000.356568634263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46000.356568634263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46000.356568634263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46000.356568634263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46000.356568634263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46000.356568634263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46000.356568634263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46000.356568634263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46000.356568634263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46000.356568634263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46000.356568634263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46000.356568634263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46000.356568634263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46000.356568634263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46000.356568634263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46000.356568634263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46000.356568634263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46000.356568634263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46000.356568634263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46000.356568634263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46000.356568634263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46000.356568634263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46000.356568634263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46000.356568634263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46000.356568634263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46000.356568634263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46000.356568634263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46000.356568634263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46000.356568634263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46000.356568634263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46000.356568634263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46000.356568634263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46000.356568634263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46000.356568634263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46000.356568634263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46000.356568634263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46000.356568634263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46000.356568634263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46000.356568634263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46000.356568634263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46000.356568634263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46000.356568634263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46000.356568634263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46000.356568634263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46000.356568634263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46000.356568634263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46000.356568634263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46000.356568634263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46000.356568634263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46000.356568634263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46000.356568634263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46000.356568634263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46000.356568634263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46000.356568634263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46000.356568634263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46000.356568634263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46000.356568634263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46000.356568634263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46000.356568634263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46000.356568634263</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I10" sqref="I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39127</v>
      </c>
      <c r="B2" s="87" t="str">
        <f>IFERROR(VLOOKUP(D2,DB!A:K,11,0),"")</f>
        <v>R4</v>
      </c>
      <c r="C2" s="89">
        <v>1</v>
      </c>
      <c r="D2" s="87" t="s">
        <v>35166</v>
      </c>
      <c r="E2" s="90" t="s">
        <v>39106</v>
      </c>
      <c r="F2" s="91">
        <v>45703.480717592596</v>
      </c>
      <c r="G2" s="92">
        <f ca="1">IFERROR(NOW()-F2,"")</f>
        <v>296.87585104166646</v>
      </c>
      <c r="H2" s="91">
        <v>45703.474768518521</v>
      </c>
      <c r="I2" s="91" t="str">
        <f>IFERROR(VLOOKUP(D2,DB!A:F,6,0),"")</f>
        <v>SCECO</v>
      </c>
      <c r="J2" s="91" t="str">
        <f>IFERROR(VLOOKUP(D2,DB!A:G,7,0),"")</f>
        <v>Dead</v>
      </c>
      <c r="K2" s="93" t="s">
        <v>39128</v>
      </c>
      <c r="L2" s="87" t="str">
        <f>IFERROR(VLOOKUP(D2,DB!A:I,9,0),"")</f>
        <v>Latis</v>
      </c>
    </row>
    <row r="3" spans="1:16" ht="19.5" customHeight="1">
      <c r="A3" s="107" t="s">
        <v>39129</v>
      </c>
      <c r="B3" s="107" t="str">
        <f>IFERROR(VLOOKUP(D3,DB!A:K,11,0),"")</f>
        <v>R4</v>
      </c>
      <c r="C3" s="89">
        <v>2</v>
      </c>
      <c r="D3" s="87" t="s">
        <v>32943</v>
      </c>
      <c r="E3" s="90" t="s">
        <v>39106</v>
      </c>
      <c r="F3" s="91">
        <v>45998.79414351852</v>
      </c>
      <c r="G3" s="92">
        <f t="shared" ref="G3:G5" ca="1" si="0">IFERROR(NOW()-F3,"")</f>
        <v>1.5624251157423714</v>
      </c>
      <c r="H3" s="91">
        <v>45998.664027777777</v>
      </c>
      <c r="I3" s="107" t="str">
        <f>IFERROR(VLOOKUP(D3,DB!A:F,6,0),"")</f>
        <v>SCECO</v>
      </c>
      <c r="J3" s="107" t="str">
        <f>IFERROR(VLOOKUP(D3,DB!A:G,7,0),"")</f>
        <v>Vandalized</v>
      </c>
      <c r="K3" s="93" t="s">
        <v>39130</v>
      </c>
      <c r="L3" s="87" t="str">
        <f>IFERROR(VLOOKUP(D3,DB!A:I,9,0),"")</f>
        <v>Latis</v>
      </c>
    </row>
    <row r="4" spans="1:16" ht="30.75">
      <c r="A4" s="107" t="s">
        <v>39131</v>
      </c>
      <c r="B4" s="107" t="str">
        <f>IFERROR(VLOOKUP(D4,DB!A:K,11,0),"")</f>
        <v>R4</v>
      </c>
      <c r="C4" s="89">
        <v>3</v>
      </c>
      <c r="D4" s="87" t="s">
        <v>36247</v>
      </c>
      <c r="E4" s="90" t="s">
        <v>39106</v>
      </c>
      <c r="F4" s="91"/>
      <c r="G4" s="92">
        <f t="shared" ca="1" si="0"/>
        <v>46000.356568634263</v>
      </c>
      <c r="H4" s="91">
        <v>45999.038888888892</v>
      </c>
      <c r="I4" s="107" t="str">
        <f>IFERROR(VLOOKUP(D4,DB!A:F,6,0),"")</f>
        <v>SCECO</v>
      </c>
      <c r="J4" s="107" t="str">
        <f>IFERROR(VLOOKUP(D4,DB!A:G,7,0),"")</f>
        <v>Dead</v>
      </c>
      <c r="K4" s="93" t="s">
        <v>39132</v>
      </c>
      <c r="L4" s="87" t="str">
        <f>IFERROR(VLOOKUP(D4,DB!A:I,9,0),"")</f>
        <v>Latis</v>
      </c>
    </row>
    <row r="5" spans="1:16" ht="15" customHeight="1">
      <c r="A5" s="107" t="s">
        <v>39133</v>
      </c>
      <c r="B5" s="107" t="str">
        <f>IFERROR(VLOOKUP(D5,DB!A:K,11,0),"")</f>
        <v>R4</v>
      </c>
      <c r="C5" s="89">
        <v>1</v>
      </c>
      <c r="D5" s="87" t="s">
        <v>37373</v>
      </c>
      <c r="E5" s="90" t="s">
        <v>39106</v>
      </c>
      <c r="F5" s="91">
        <v>46000.043287037035</v>
      </c>
      <c r="G5" s="92">
        <f t="shared" ca="1" si="0"/>
        <v>0.31328159722761484</v>
      </c>
      <c r="H5" s="91">
        <v>46000.036805555559</v>
      </c>
      <c r="I5" s="107" t="str">
        <f>IFERROR(VLOOKUP(D5,DB!A:F,6,0),"")</f>
        <v>Generator-SG</v>
      </c>
      <c r="J5" s="107" t="str">
        <f>IFERROR(VLOOKUP(D5,DB!A:G,7,0),"")</f>
        <v>Dead</v>
      </c>
      <c r="K5" s="93" t="s">
        <v>39134</v>
      </c>
      <c r="L5" s="87" t="str">
        <f>IFERROR(VLOOKUP(D5,DB!A:I,9,0),"")</f>
        <v>Latis</v>
      </c>
    </row>
    <row r="6" spans="1:16" ht="15" customHeight="1">
      <c r="A6" s="107" t="s">
        <v>39135</v>
      </c>
      <c r="B6" s="107" t="str">
        <f>IFERROR(VLOOKUP(D6,DB!A:K,11,0),"")</f>
        <v>R4</v>
      </c>
      <c r="C6" s="89">
        <v>1</v>
      </c>
      <c r="D6" s="87" t="s">
        <v>36495</v>
      </c>
      <c r="E6" s="90" t="s">
        <v>39106</v>
      </c>
      <c r="F6" s="91">
        <v>46000.318229166667</v>
      </c>
      <c r="G6" s="92">
        <f t="shared" ref="G6:G67" ca="1" si="1">IFERROR(NOW()-F6,"")</f>
        <v>3.8339467595505994E-2</v>
      </c>
      <c r="H6" s="91">
        <v>46000.312569444446</v>
      </c>
      <c r="I6" s="107" t="str">
        <f>IFERROR(VLOOKUP(D6,DB!A:F,6,0),"")</f>
        <v>Generator-SG</v>
      </c>
      <c r="J6" s="107" t="str">
        <f>IFERROR(VLOOKUP(D6,DB!A:G,7,0),"")</f>
        <v>No BB Shifted</v>
      </c>
      <c r="K6" s="93" t="s">
        <v>39136</v>
      </c>
      <c r="L6" s="87" t="str">
        <f>IFERROR(VLOOKUP(D6,DB!A:I,9,0),"")</f>
        <v>Latis</v>
      </c>
    </row>
    <row r="7" spans="1:16" ht="15" customHeight="1">
      <c r="A7" s="107"/>
      <c r="B7" s="107" t="str">
        <f>IFERROR(VLOOKUP(D7,DB!A:K,11,0),"")</f>
        <v/>
      </c>
      <c r="C7" s="89"/>
      <c r="D7" s="87"/>
      <c r="E7" s="90"/>
      <c r="F7" s="91"/>
      <c r="G7" s="92">
        <f t="shared" ca="1" si="1"/>
        <v>46000.356568634263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46000.356568634263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46000.356568634263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46000.356568634263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46000.356568634263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46000.356568634263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46000.356568634263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46000.356568634263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46000.356568634263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46000.356568634263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46000.356568634263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46000.356568634263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46000.356568634263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46000.356568634263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46000.356568634263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46000.356568634263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46000.356568634263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46000.356568634263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46000.356568634263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46000.356568634263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46000.356568634263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46000.356568634263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46000.356568634263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46000.356568634263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46000.356568634263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46000.356568634263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46000.356568634263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46000.356568634263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46000.356568634263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46000.356568634263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46000.356568634263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46000.356568634263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46000.356568634263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46000.356568634263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46000.356568634263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46000.356568634263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46000.356568634263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46000.356568634263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46000.356568634263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46000.356568634263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46000.356568634263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46000.356568634263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46000.356568634263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46000.356568634263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46000.356568634263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46000.356568634263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46000.356568634263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46000.356568634263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46000.356568634263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46000.356568634263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46000.356568634263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46000.356568634263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46000.356568634263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46000.356568634263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46000.356568634263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46000.356568634263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46000.356568634263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46000.356568634263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46000.356568634263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46000.356568634263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46000.356568634263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ref="G68:G113" ca="1" si="2">IFERROR(NOW()-F68,"")</f>
        <v>46000.356568634263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46000.356568634263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46000.356568634263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46000.356568634263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46000.356568634263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46000.356568634263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46000.356568634263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46000.356568634263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46000.356568634263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46000.356568634263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46000.356568634263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46000.356568634263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46000.356568634263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46000.356568634263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46000.356568634263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46000.356568634263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46000.356568634263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46000.356568634263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46000.356568634263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46000.356568634263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46000.356568634263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46000.356568634263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46000.356568634263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46000.356568634263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46000.356568634263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46000.356568634263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46000.356568634263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46000.356568634263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46000.356568634263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46000.356568634263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46000.356568634263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46000.356568634263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46000.356568634263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46000.356568634263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46000.356568634263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46000.356568634263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46000.356568634263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46000.356568634263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46000.356568634263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46000.356568634263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46000.356568634263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46000.356568634263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46000.356568634263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46000.356568634263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46000.356568634263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46000.356568634263</v>
      </c>
      <c r="H113" s="91"/>
      <c r="I113" s="107" t="str">
        <f>IFERROR(VLOOKUP(D113,DB!A:F,6,0),"")</f>
        <v/>
      </c>
      <c r="J113" s="107" t="str">
        <f>IFERROR(VLOOKUP(D113,DB!A:G,7,0),"")</f>
        <v/>
      </c>
      <c r="K113" s="93"/>
      <c r="L113" s="87" t="str">
        <f>IFERROR(VLOOKUP(D113,DB!A:I,9,0),"")</f>
        <v/>
      </c>
    </row>
  </sheetData>
  <dataValidations count="2">
    <dataValidation allowBlank="1" showInputMessage="1" showErrorMessage="1" sqref="E1" xr:uid="{A4F81451-56CC-4543-9497-104C4E44EE4B}"/>
    <dataValidation type="list" allowBlank="1" showInputMessage="1" showErrorMessage="1" sqref="E2:E1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16" sqref="D16"/>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39137</v>
      </c>
      <c r="B2" s="37" t="str">
        <f>IFERROR(VLOOKUP(D2,DB!A:K,11,0),"")</f>
        <v>R5</v>
      </c>
      <c r="C2" s="37">
        <v>3</v>
      </c>
      <c r="D2" s="100" t="s">
        <v>36085</v>
      </c>
      <c r="E2" s="37" t="s">
        <v>39106</v>
      </c>
      <c r="F2" s="38">
        <v>45891.832060185188</v>
      </c>
      <c r="G2" s="102">
        <f ca="1">IFERROR(NOW()-F2,"")</f>
        <v>108.52450844907435</v>
      </c>
      <c r="H2" s="38">
        <v>45891.790393518517</v>
      </c>
      <c r="I2" s="37" t="str">
        <f>IFERROR(VLOOKUP(D2,DB!A:F,6,0),"")</f>
        <v>Generator-SG</v>
      </c>
      <c r="J2" s="37" t="str">
        <f>IFERROR(VLOOKUP(D2,DB!A:G,7,0),"")</f>
        <v>Vandalized</v>
      </c>
      <c r="K2" s="37" t="s">
        <v>39138</v>
      </c>
      <c r="L2" s="37" t="str">
        <f>IFERROR(VLOOKUP(D2,DB!A:I,9,0),"")</f>
        <v>Latis</v>
      </c>
      <c r="M2" s="99"/>
    </row>
    <row r="3" spans="1:13" s="39" customFormat="1" ht="30.75">
      <c r="A3" s="37" t="s">
        <v>39139</v>
      </c>
      <c r="B3" s="37" t="str">
        <f>IFERROR(VLOOKUP(D3,DB!A:K,11,0),"")</f>
        <v>R5</v>
      </c>
      <c r="C3" s="37">
        <v>1</v>
      </c>
      <c r="D3" s="37" t="s">
        <v>33407</v>
      </c>
      <c r="E3" s="37" t="s">
        <v>39111</v>
      </c>
      <c r="F3" s="38">
        <v>45926.188877314817</v>
      </c>
      <c r="G3" s="102">
        <f t="shared" ref="G3" ca="1" si="0">IFERROR(NOW()-F3,"")</f>
        <v>74.167691319446021</v>
      </c>
      <c r="H3" s="38">
        <v>45926.158159722225</v>
      </c>
      <c r="I3" s="37" t="str">
        <f>IFERROR(VLOOKUP(D3,DB!A:F,6,0),"")</f>
        <v>SCECO</v>
      </c>
      <c r="J3" s="37" t="str">
        <f>IFERROR(VLOOKUP(D3,DB!A:G,7,0),"")</f>
        <v>Good</v>
      </c>
      <c r="K3" s="37" t="s">
        <v>39140</v>
      </c>
      <c r="L3" s="37" t="str">
        <f>IFERROR(VLOOKUP(D3,DB!A:I,9,0),"")</f>
        <v>Latis</v>
      </c>
      <c r="M3" s="99"/>
    </row>
    <row r="4" spans="1:13" s="39" customFormat="1" ht="45.75" customHeight="1">
      <c r="A4" s="103" t="s">
        <v>39141</v>
      </c>
      <c r="B4" s="103" t="str">
        <f>IFERROR(VLOOKUP(D4,DB!A:K,11,0),"")</f>
        <v>R5</v>
      </c>
      <c r="C4" s="103">
        <v>1</v>
      </c>
      <c r="D4" s="103" t="s">
        <v>34832</v>
      </c>
      <c r="E4" s="103" t="s">
        <v>39111</v>
      </c>
      <c r="F4" s="104">
        <v>45948.661111111112</v>
      </c>
      <c r="G4" s="105">
        <f t="shared" ref="G4" ca="1" si="1">IFERROR(NOW()-F4,"")</f>
        <v>51.695457523150253</v>
      </c>
      <c r="H4" s="104">
        <v>45948.661111111112</v>
      </c>
      <c r="I4" s="103" t="str">
        <f>IFERROR(VLOOKUP(D4,DB!A:F,6,0),"")</f>
        <v>SCECO</v>
      </c>
      <c r="J4" s="103" t="str">
        <f>IFERROR(VLOOKUP(D4,DB!A:G,7,0),"")</f>
        <v>Dead</v>
      </c>
      <c r="K4" s="103" t="s">
        <v>39142</v>
      </c>
      <c r="L4" s="103" t="str">
        <f>IFERROR(VLOOKUP(D4,DB!A:I,9,0),"")</f>
        <v>Latis</v>
      </c>
    </row>
    <row r="5" spans="1:13" s="39" customFormat="1" ht="30.75">
      <c r="A5" s="103" t="s">
        <v>39143</v>
      </c>
      <c r="B5" s="103" t="str">
        <f>IFERROR(VLOOKUP(D5,DB!A:K,11,0),"")</f>
        <v>R5</v>
      </c>
      <c r="C5" s="103">
        <v>1</v>
      </c>
      <c r="D5" s="103" t="s">
        <v>36592</v>
      </c>
      <c r="E5" s="103" t="s">
        <v>39106</v>
      </c>
      <c r="F5" s="104">
        <v>45981.373298611114</v>
      </c>
      <c r="G5" s="105">
        <f ca="1">IFERROR(NOW()-F5,"")</f>
        <v>18.983270023149089</v>
      </c>
      <c r="H5" s="132">
        <v>45981.360798611109</v>
      </c>
      <c r="I5" s="103" t="str">
        <f>IFERROR(VLOOKUP(D5,DB!A:F,6,0),"")</f>
        <v>SCECO</v>
      </c>
      <c r="J5" s="103" t="str">
        <f>IFERROR(VLOOKUP(D5,DB!A:G,7,0),"")</f>
        <v>Dead</v>
      </c>
      <c r="K5" s="103" t="s">
        <v>39144</v>
      </c>
      <c r="L5" s="103" t="str">
        <f>IFERROR(VLOOKUP(D5,DB!A:I,9,0),"")</f>
        <v>Latis</v>
      </c>
    </row>
    <row r="6" spans="1:13">
      <c r="A6" s="37" t="s">
        <v>39145</v>
      </c>
      <c r="B6" s="37" t="str">
        <f>IFERROR(VLOOKUP(D6,DB!A:K,11,0),"")</f>
        <v>R5</v>
      </c>
      <c r="C6" s="37">
        <v>1</v>
      </c>
      <c r="D6" s="37" t="s">
        <v>37850</v>
      </c>
      <c r="E6" s="37" t="s">
        <v>39106</v>
      </c>
      <c r="F6" s="38">
        <v>45997.107488425929</v>
      </c>
      <c r="G6" s="131">
        <f t="shared" ref="G6" ca="1" si="2">IFERROR(NOW()-F6,"")</f>
        <v>3.2490802083339076</v>
      </c>
      <c r="H6" s="38">
        <v>45997.093599537038</v>
      </c>
      <c r="I6" s="37" t="str">
        <f>IFERROR(VLOOKUP(D6,DB!A:F,6,0),"")</f>
        <v>SCECO</v>
      </c>
      <c r="J6" s="37" t="str">
        <f>IFERROR(VLOOKUP(D6,DB!A:G,7,0),"")</f>
        <v>In progress</v>
      </c>
      <c r="K6" s="37" t="s">
        <v>39146</v>
      </c>
      <c r="L6" s="37" t="str">
        <f>IFERROR(VLOOKUP(D6,DB!A:I,9,0),"")</f>
        <v>Latis</v>
      </c>
    </row>
    <row r="7" spans="1:13" ht="60.75">
      <c r="A7" s="37" t="s">
        <v>39147</v>
      </c>
      <c r="B7" s="37" t="str">
        <f>IFERROR(VLOOKUP(D7,DB!A:K,11,0),"")</f>
        <v>R5</v>
      </c>
      <c r="C7" s="37">
        <v>1</v>
      </c>
      <c r="D7" s="37" t="s">
        <v>34379</v>
      </c>
      <c r="E7" s="37" t="s">
        <v>39106</v>
      </c>
      <c r="F7" s="38">
        <v>46000.097326388888</v>
      </c>
      <c r="G7" s="131">
        <f ca="1">IFERROR(NOW()-F7,"")</f>
        <v>0.25924224537448026</v>
      </c>
      <c r="H7" s="38">
        <v>45999.787118055552</v>
      </c>
      <c r="I7" s="37" t="str">
        <f>IFERROR(VLOOKUP(D7,DB!A:F,6,0),"")</f>
        <v>SCECO</v>
      </c>
      <c r="J7" s="37" t="str">
        <f>IFERROR(VLOOKUP(D7,DB!A:G,7,0),"")</f>
        <v>Weak</v>
      </c>
      <c r="K7" s="37" t="s">
        <v>39148</v>
      </c>
      <c r="L7" s="37" t="str">
        <f>IFERROR(VLOOKUP(D7,DB!A:I,9,0),"")</f>
        <v>Latis</v>
      </c>
    </row>
    <row r="8" spans="1:13">
      <c r="A8" s="37"/>
      <c r="B8" s="37" t="str">
        <f>IFERROR(VLOOKUP(D8,DB!A:K,11,0),"")</f>
        <v/>
      </c>
      <c r="C8" s="37"/>
      <c r="D8" s="37"/>
      <c r="E8" s="37"/>
      <c r="F8" s="38"/>
      <c r="G8" s="131">
        <f ca="1">IFERROR(NOW()-F8,"")</f>
        <v>46000.356568634263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46000.356568634263</v>
      </c>
      <c r="H9" s="38"/>
      <c r="I9" s="37" t="str">
        <f>IFERROR(VLOOKUP(D9,DB!A:F,6,0),"")</f>
        <v/>
      </c>
      <c r="J9" s="37" t="str">
        <f>IFERROR(VLOOKUP(D9,DB!A:G,7,0),"")</f>
        <v/>
      </c>
      <c r="K9" s="37"/>
      <c r="L9" s="37" t="str">
        <f>IFERROR(VLOOKUP(D9,DB!A:I,9,0),"")</f>
        <v/>
      </c>
    </row>
    <row r="10" spans="1:13">
      <c r="A10" s="37"/>
      <c r="B10" s="37" t="str">
        <f>IFERROR(VLOOKUP(D10,DB!A:K,11,0),"")</f>
        <v/>
      </c>
      <c r="C10" s="37"/>
      <c r="D10" s="154"/>
      <c r="E10" s="37"/>
      <c r="F10" s="38"/>
      <c r="G10" s="131">
        <f ca="1">IFERROR(NOW()-F10,"")</f>
        <v>46000.356568634263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46000.356568634263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46000.356568634263</v>
      </c>
      <c r="H12" s="38"/>
      <c r="I12" s="37" t="str">
        <f>IFERROR(VLOOKUP(D12,DB!A:F,6,0),"")</f>
        <v/>
      </c>
      <c r="J12" s="37" t="str">
        <f>IFERROR(VLOOKUP(D12,DB!A:G,7,0),"")</f>
        <v/>
      </c>
      <c r="K12" s="37"/>
      <c r="L12" s="37" t="str">
        <f>IFERROR(VLOOKUP(D12,DB!A:I,9,0),"")</f>
        <v/>
      </c>
    </row>
    <row r="13" spans="1:13">
      <c r="A13" s="37"/>
      <c r="B13" s="37" t="str">
        <f>IFERROR(VLOOKUP(D13,DB!A:K,11,0),"")</f>
        <v/>
      </c>
      <c r="C13" s="37"/>
      <c r="D13" s="154"/>
      <c r="E13" s="37"/>
      <c r="F13" s="38"/>
      <c r="G13" s="131">
        <f ca="1">IFERROR(NOW()-F13,"")</f>
        <v>46000.356568634263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46000.356568634263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46000.356568634263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46000.356568634263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46000.356568634263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46000.356568634263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46000.356568634263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46000.356568634263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46000.356568634263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46000.356568634263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46000.356568634263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46000.356568634263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46000.356568634263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46000.356568634263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46000.356568634263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46000.356568634263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46000.356568634263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46000.356568634263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46000.356568634263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46000.356568634263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46000.356568634263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46000.356568634263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46000.356568634263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46000.356568634263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46000.356568634263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46000.356568634263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46000.356568634263</v>
      </c>
      <c r="H39" s="38"/>
      <c r="I39" s="37" t="str">
        <f>IFERROR(VLOOKUP(D39,DB!A:F,6,0),"")</f>
        <v/>
      </c>
      <c r="J39" s="37" t="str">
        <f>IFERROR(VLOOKUP(D39,DB!A:G,7,0),"")</f>
        <v/>
      </c>
      <c r="K39" s="37"/>
      <c r="L39" s="37" t="str">
        <f>IFERROR(VLOOKUP(D39,DB!A:I,9,0),"")</f>
        <v/>
      </c>
    </row>
    <row r="40" spans="1:12">
      <c r="A40" s="37" t="s">
        <v>39149</v>
      </c>
      <c r="B40" s="37" t="str">
        <f>IFERROR(VLOOKUP(D40,DB!A:K,11,0),"")</f>
        <v>R5</v>
      </c>
      <c r="C40" s="37">
        <v>1</v>
      </c>
      <c r="D40" s="37" t="s">
        <v>38187</v>
      </c>
      <c r="E40" s="37" t="s">
        <v>39106</v>
      </c>
      <c r="F40" s="38">
        <v>46000.087430555555</v>
      </c>
      <c r="G40" s="131">
        <f ca="1">IFERROR(NOW()-F40,"")</f>
        <v>0.26913807870732853</v>
      </c>
      <c r="H40" s="38">
        <v>46000.164756944447</v>
      </c>
      <c r="I40" s="37" t="str">
        <f>IFERROR(VLOOKUP(D40,DB!A:F,6,0),"")</f>
        <v>SCECO</v>
      </c>
      <c r="J40" s="37" t="str">
        <f>IFERROR(VLOOKUP(D40,DB!A:G,7,0),"")</f>
        <v>Haj Removal</v>
      </c>
      <c r="K40" s="37" t="s">
        <v>39150</v>
      </c>
      <c r="L40" s="37" t="str">
        <f>IFERROR(VLOOKUP(D40,DB!A:I,9,0),"")</f>
        <v>Latis</v>
      </c>
    </row>
    <row r="41" spans="1:12">
      <c r="A41" s="37"/>
      <c r="B41" s="37" t="str">
        <f>IFERROR(VLOOKUP(D41,DB!A:K,11,0),"")</f>
        <v/>
      </c>
      <c r="C41" s="37"/>
      <c r="D41" s="37"/>
      <c r="E41" s="37"/>
      <c r="F41" s="38"/>
      <c r="G41" s="131">
        <f ca="1">IFERROR(NOW()-F41,"")</f>
        <v>46000.356568634263</v>
      </c>
      <c r="H41" s="38"/>
      <c r="I41" s="37" t="str">
        <f>IFERROR(VLOOKUP(D41,DB!A:F,6,0),"")</f>
        <v/>
      </c>
      <c r="J41" s="37" t="str">
        <f>IFERROR(VLOOKUP(D41,DB!A:G,7,0),"")</f>
        <v/>
      </c>
      <c r="K41" s="37"/>
      <c r="L41" s="37"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5"/>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9" ca="1" si="0">IFERROR(NOW()-F2,"-")</f>
        <v>46000.356568634263</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46000.356568634263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46000.356568634263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46000.356568634263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46000.356568634263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46000.356568634263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46000.356568634263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46000.356568634263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46000.356568634263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46000.356568634263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46000.356568634263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46000.356568634263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46000.356568634263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46000.356568634263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46000.356568634263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46000.356568634263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46000.356568634263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46000.356568634263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ref="G20:G83" ca="1" si="1">IFERROR(NOW()-F20,"-")</f>
        <v>46000.356568634263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46000.356568634263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46000.356568634263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46000.356568634263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46000.356568634263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46000.356568634263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46000.356568634263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46000.356568634263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46000.356568634263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46000.356568634263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46000.356568634263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46000.356568634263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46000.356568634263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46000.356568634263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46000.356568634263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46000.356568634263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46000.356568634263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46000.356568634263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46000.356568634263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46000.356568634263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46000.356568634263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46000.356568634263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46000.356568634263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46000.356568634263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46000.356568634263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46000.356568634263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46000.356568634263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46000.356568634263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46000.356568634263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46000.356568634263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46000.356568634263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46000.356568634263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46000.356568634263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46000.356568634263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46000.356568634263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46000.356568634263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46000.356568634263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46000.356568634263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46000.356568634263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46000.356568634263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46000.356568634263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46000.356568634263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46000.356568634263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46000.356568634263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46000.356568634263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46000.356568634263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46000.356568634263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46000.356568634263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46000.356568634263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46000.356568634263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46000.356568634263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46000.356568634263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46000.356568634263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46000.356568634263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46000.356568634263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46000.356568634263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46000.356568634263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46000.356568634263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46000.356568634263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46000.356568634263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46000.356568634263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46000.356568634263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46000.356568634263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46000.356568634263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ref="G84:G147" ca="1" si="2">IFERROR(NOW()-F84,"-")</f>
        <v>46000.356568634263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46000.356568634263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46000.356568634263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46000.356568634263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46000.356568634263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46000.356568634263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46000.356568634263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46000.356568634263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46000.356568634263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46000.356568634263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46000.356568634263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46000.356568634263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46000.356568634263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46000.356568634263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46000.356568634263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46000.356568634263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46000.356568634263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46000.356568634263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46000.356568634263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46000.356568634263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46000.356568634263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46000.356568634263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46000.356568634263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46000.356568634263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46000.356568634263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46000.356568634263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46000.356568634263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46000.356568634263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46000.356568634263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46000.356568634263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46000.356568634263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46000.356568634263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46000.356568634263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46000.356568634263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46000.356568634263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46000.356568634263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46000.356568634263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46000.356568634263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46000.356568634263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46000.356568634263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46000.356568634263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46000.356568634263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46000.356568634263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46000.356568634263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46000.356568634263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46000.356568634263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46000.356568634263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46000.356568634263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46000.356568634263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46000.356568634263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46000.356568634263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46000.356568634263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46000.356568634263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46000.356568634263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46000.356568634263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46000.356568634263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46000.356568634263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46000.356568634263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46000.356568634263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46000.356568634263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46000.356568634263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46000.356568634263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46000.356568634263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46000.356568634263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ref="G148:G211" ca="1" si="3">IFERROR(NOW()-F148,"-")</f>
        <v>46000.356568634263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46000.356568634263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46000.356568634263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46000.356568634263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46000.356568634263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46000.356568634263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46000.356568634263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46000.356568634263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46000.356568634263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46000.356568634263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46000.356568634263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46000.356568634263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46000.356568634263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46000.356568634263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46000.356568634263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46000.356568634263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46000.356568634263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46000.356568634263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46000.356568634263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46000.356568634263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46000.356568634263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46000.356568634263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46000.356568634263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46000.356568634263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46000.356568634263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46000.356568634263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46000.356568634263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46000.356568634263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46000.356568634263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46000.356568634263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46000.356568634263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46000.356568634263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46000.356568634263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46000.356568634263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46000.356568634263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46000.356568634263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46000.356568634263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46000.356568634263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46000.356568634263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46000.356568634263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46000.356568634263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46000.356568634263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46000.356568634263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46000.356568634263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46000.356568634263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46000.356568634263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46000.356568634263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46000.356568634263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46000.356568634263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46000.356568634263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46000.356568634263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46000.356568634263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46000.356568634263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46000.356568634263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46000.356568634263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46000.356568634263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46000.356568634263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46000.356568634263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46000.356568634263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46000.356568634263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46000.356568634263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46000.356568634263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46000.356568634263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46000.356568634263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ref="G212:G275" ca="1" si="4">IFERROR(NOW()-F212,"-")</f>
        <v>46000.356568634263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46000.356568634263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46000.356568634263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46000.356568634263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46000.356568634263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46000.356568634263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46000.356568634263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46000.356568634263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46000.356568634263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46000.356568634263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46000.356568634263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46000.356568634263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46000.356568634263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46000.356568634263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46000.356568634263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46000.356568634263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46000.356568634263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46000.356568634263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46000.356568634263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46000.356568634263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46000.356568634263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46000.356568634263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46000.356568634263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46000.356568634263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46000.356568634263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46000.356568634263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46000.356568634263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46000.356568634263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46000.356568634263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46000.356568634263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46000.356568634263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46000.356568634263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46000.356568634263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46000.356568634263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46000.356568634263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46000.356568634263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46000.356568634263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46000.356568634263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46000.356568634263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46000.356568634263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46000.356568634263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46000.356568634263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46000.356568634263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46000.356568634263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46000.356568634263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46000.356568634263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46000.356568634263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46000.356568634263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46000.356568634263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46000.356568634263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46000.356568634263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46000.356568634263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46000.356568634263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46000.356568634263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46000.356568634263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46000.356568634263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46000.356568634263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46000.356568634263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46000.356568634263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46000.356568634263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46000.356568634263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46000.356568634263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46000.356568634263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46000.356568634263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ref="G276:G339" ca="1" si="5">IFERROR(NOW()-F276,"-")</f>
        <v>46000.356568634263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46000.356568634263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46000.356568634263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46000.356568634263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46000.356568634263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46000.356568634263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46000.356568634263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46000.356568634263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46000.356568634263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46000.356568634263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46000.356568634263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46000.356568634263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46000.356568634263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46000.356568634263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46000.356568634263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46000.356568634263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46000.356568634263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46000.356568634263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46000.356568634263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46000.356568634263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46000.356568634263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46000.356568634263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46000.356568634263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46000.356568634263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46000.356568634263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46000.356568634263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46000.356568634263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46000.356568634263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46000.356568634263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46000.356568634263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46000.356568634263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46000.356568634263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46000.356568634263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46000.356568634263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46000.356568634263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46000.356568634263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46000.356568634263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46000.356568634263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46000.356568634263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46000.356568634263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46000.356568634263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46000.356568634263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46000.356568634263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46000.356568634263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46000.356568634263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46000.356568634263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46000.356568634263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46000.356568634263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46000.356568634263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46000.356568634263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46000.356568634263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46000.356568634263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46000.356568634263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46000.356568634263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46000.356568634263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46000.356568634263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46000.356568634263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46000.356568634263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46000.356568634263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46000.356568634263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46000.356568634263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46000.356568634263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46000.356568634263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46000.356568634263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ref="G340:G403" ca="1" si="6">IFERROR(NOW()-F340,"-")</f>
        <v>46000.356568634263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46000.356568634263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46000.356568634263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46000.356568634263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46000.356568634263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46000.356568634263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46000.356568634263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46000.356568634263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46000.356568634263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46000.356568634263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46000.356568634263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46000.356568634263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46000.356568634263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46000.356568634263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46000.356568634263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46000.356568634263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46000.356568634263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46000.356568634263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46000.356568634263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46000.356568634263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46000.356568634263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46000.356568634263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46000.356568634263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46000.356568634263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46000.356568634263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46000.356568634263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46000.356568634263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46000.356568634263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46000.356568634263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46000.356568634263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46000.356568634263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46000.356568634263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46000.356568634263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46000.356568634263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46000.356568634263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46000.356568634263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46000.356568634263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46000.356568634263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46000.356568634263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46000.356568634263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46000.356568634263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46000.356568634263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46000.356568634263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46000.356568634263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46000.356568634263</v>
      </c>
      <c r="H384" s="117"/>
      <c r="I384" s="115" t="str">
        <f>IFERROR(VLOOKUP(D384,DB!A:F,6,0),"")</f>
        <v/>
      </c>
      <c r="J384" s="115" t="str">
        <f>IFERROR(VLOOKUP(D384,DB!A:G,7,0),"")</f>
        <v/>
      </c>
      <c r="K384" s="118"/>
      <c r="L384" s="133" t="str">
        <f>IFERROR(VLOOKUP(D384,DB!A:I,9,0),"")</f>
        <v/>
      </c>
    </row>
    <row r="385" spans="1:12" ht="31.5" customHeight="1">
      <c r="A385" s="139"/>
      <c r="B385" s="140" t="str">
        <f>IFERROR(VLOOKUP(D385,DB!A:K,11,0),"")</f>
        <v/>
      </c>
      <c r="C385" s="141"/>
      <c r="D385" s="140"/>
      <c r="E385" s="138"/>
      <c r="F385" s="142"/>
      <c r="G385" s="143">
        <f t="shared" ca="1" si="6"/>
        <v>46000.356568634263</v>
      </c>
      <c r="H385" s="142"/>
      <c r="I385" s="140" t="str">
        <f>IFERROR(VLOOKUP(D385,DB!A:F,6,0),"")</f>
        <v/>
      </c>
      <c r="J385" s="140" t="str">
        <f>IFERROR(VLOOKUP(D385,DB!A:G,7,0),"")</f>
        <v/>
      </c>
      <c r="K385" s="144"/>
      <c r="L385" s="145" t="str">
        <f>IFERROR(VLOOKUP(D385,DB!A:I,9,0),"")</f>
        <v/>
      </c>
    </row>
  </sheetData>
  <dataValidations count="2">
    <dataValidation allowBlank="1" showInputMessage="1" showErrorMessage="1" sqref="E1" xr:uid="{9E1BC488-8814-4F8A-8DBE-742B3278AB71}"/>
    <dataValidation type="list" allowBlank="1" showInputMessage="1" showErrorMessage="1" sqref="E2:E3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2025-12-09T05:34:11Z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