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903" documentId="120_S{2AC9BD13-BADA-5192-A53E-5A8FF88502F6}" xr6:coauthVersionLast="47" xr6:coauthVersionMax="47" xr10:uidLastSave="{4F8F058A-0397-4765-BD72-D9186509010E}"/>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<sst xmlns="http://schemas.openxmlformats.org/spreadsheetml/2006/main" count="180278" uniqueCount="39123">
  <si>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</si>
  <si>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</si>
  <si>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</si>
  <si>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</si>
  <si>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</si>
  <si>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</si>
  <si>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</si>
  <si>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</si>
  <si>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</si>
  <si>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</si>
  <si>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</si>
  <si>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</si>
  <si>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</si>
  <si>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</si>
  <si>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</si>
  <si>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</si>
  <si>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</si>
  <si>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</si>
  <si>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</si>
  <si>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</si>
  <si>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</si>
  <si>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</si>
  <si>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</si>
  <si>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</si>
  <si>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</si>
  <si>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</si>
  <si>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</si>
  <si>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</si>
  <si>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</si>
  <si>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</si>
  <si>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</si>
  <si>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</si>
  <si>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</si>
  <si>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</si>
  <si>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</si>
  <si>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</si>
  <si>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</si>
  <si>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</si>
  <si>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</si>
  <si>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</si>
  <si>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</si>
  <si>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</si>
  <si>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</si>
  <si>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</si>
  <si>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</si>
  <si>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</si>
  <si>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</si>
  <si>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</si>
  <si>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</si>
  <si>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</si>
  <si>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</si>
  <si>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</si>
  <si>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</si>
  <si>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</si>
  <si>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</si>
  <si>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</si>
  <si>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</si>
  <si>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</si>
  <si>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</si>
  <si>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</si>
  <si>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</si>
  <si>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</si>
  <si>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</si>
  <si>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</si>
  <si>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</si>
  <si>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</si>
  <si>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</si>
  <si>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</si>
  <si>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</si>
  <si>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</si>
  <si>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</si>
  <si>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</si>
  <si>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</si>
  <si>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</si>
  <si>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</si>
  <si>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</si>
  <si>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</si>
  <si>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</si>
  <si>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</si>
  <si>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</si>
  <si>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</si>
  <si>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</si>
  <si>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</si>
  <si>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</si>
  <si>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</si>
  <si>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</si>
  <si>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</si>
  <si>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</si>
  <si>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</si>
  <si>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</si>
  <si>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</si>
  <si>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</si>
  <si>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</si>
  <si>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</si>
  <si>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</si>
  <si>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</si>
  <si>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</si>
  <si>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</si>
  <si>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</si>
  <si>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</si>
  <si>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</si>
  <si>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</si>
  <si>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</si>
  <si>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</si>
  <si>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</si>
  <si>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</si>
  <si>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</si>
  <si>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</si>
  <si>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</si>
  <si>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</si>
  <si>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</si>
  <si>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</si>
  <si>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</si>
  <si>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</si>
  <si>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</si>
  <si>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</si>
  <si>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</si>
  <si>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</si>
  <si>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</si>
  <si>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</si>
  <si>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</si>
  <si>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</si>
  <si>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</si>
  <si>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</si>
  <si>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</si>
  <si>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</si>
  <si>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</si>
  <si>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</si>
  <si>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</si>
  <si>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</si>
  <si>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</si>
  <si>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</si>
  <si>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</si>
  <si>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</si>
  <si>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</si>
  <si>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</si>
  <si>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</si>
  <si>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</si>
  <si>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</si>
  <si>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</si>
  <si>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</si>
  <si>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</si>
  <si>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</si>
  <si>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</si>
  <si>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</si>
  <si>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</si>
  <si>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</si>
  <si>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</si>
  <si>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</si>
  <si>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</si>
  <si>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</si>
  <si>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</si>
  <si>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</si>
  <si>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</si>
  <si>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</si>
  <si>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</si>
  <si>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</si>
  <si>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</si>
  <si>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</si>
  <si>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</si>
  <si>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</si>
  <si>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</si>
  <si>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</si>
  <si>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</si>
  <si>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</si>
  <si>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</si>
  <si>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</si>
  <si>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</si>
  <si>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</si>
  <si>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</si>
  <si>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</si>
  <si>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</si>
  <si>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</si>
  <si>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</si>
  <si>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</si>
  <si>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</si>
  <si>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</si>
  <si>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</si>
  <si>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</si>
  <si>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</si>
  <si>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</si>
  <si>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</si>
  <si>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</si>
  <si>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</si>
  <si>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</si>
  <si>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</si>
  <si>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</si>
  <si>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</si>
  <si>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</si>
  <si>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</si>
  <si>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</si>
  <si>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</si>
  <si>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</si>
  <si>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</si>
  <si>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</si>
  <si>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</si>
  <si>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</si>
  <si>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</si>
  <si>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</si>
  <si>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</si>
  <si>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</si>
  <si>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</si>
  <si>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</si>
  <si>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</si>
  <si>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</si>
  <si>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</si>
  <si>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</si>
  <si>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</si>
  <si>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</si>
  <si>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</si>
  <si>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</si>
  <si>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</si>
  <si>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</si>
  <si>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</si>
  <si>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</si>
  <si>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</si>
  <si>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</si>
  <si>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</si>
  <si>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</si>
  <si>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</si>
  <si>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</si>
  <si>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</si>
  <si>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</si>
  <si>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</si>
  <si>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</si>
  <si>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</si>
  <si>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</si>
  <si>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</si>
  <si>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</si>
  <si>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</si>
  <si>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</si>
  <si>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</si>
  <si>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</si>
  <si>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</si>
  <si>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</si>
  <si>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</si>
  <si>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</si>
  <si>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</si>
  <si>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</si>
  <si>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</si>
  <si>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</si>
  <si>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</si>
  <si>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</si>
  <si>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</si>
  <si>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</si>
  <si>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</si>
  <si>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</si>
  <si>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</si>
  <si>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</si>
  <si>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</si>
  <si>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</si>
  <si>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</si>
  <si>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</si>
  <si>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</si>
  <si>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</si>
  <si>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</si>
  <si>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</si>
  <si>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</si>
  <si>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</si>
  <si>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</si>
  <si>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</si>
  <si>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</si>
  <si>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</si>
  <si>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</si>
  <si>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</si>
  <si>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</si>
  <si>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</si>
  <si>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</si>
  <si>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</si>
  <si>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</si>
  <si>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</si>
  <si>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</si>
  <si>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</si>
  <si>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</si>
  <si>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</si>
  <si>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</si>
  <si>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</si>
  <si>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</si>
  <si>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</si>
  <si>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</si>
  <si>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</si>
  <si>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</si>
  <si>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</si>
  <si>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</si>
  <si>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</si>
  <si>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</si>
  <si>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</si>
  <si>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</si>
  <si>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</si>
  <si>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</si>
  <si>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</si>
  <si>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</si>
  <si>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</si>
  <si>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</si>
  <si>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</si>
  <si>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</si>
  <si>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</si>
  <si>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</si>
  <si>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</si>
  <si>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</si>
  <si>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</si>
  <si>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</si>
  <si>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</si>
  <si>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</si>
  <si>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</si>
  <si>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</si>
  <si>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</si>
  <si>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</si>
  <si>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</si>
  <si>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</si>
  <si>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</si>
  <si>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</si>
  <si>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</si>
  <si>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</si>
  <si>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</si>
  <si>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</si>
  <si>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</si>
  <si>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</si>
  <si>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</si>
  <si>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</si>
  <si>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</si>
  <si>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</si>
  <si>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</si>
  <si>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</si>
  <si>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</si>
  <si>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</si>
  <si>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</si>
  <si>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</si>
  <si>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</si>
  <si>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</si>
  <si>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</si>
  <si>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</si>
  <si>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</si>
  <si>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</si>
  <si>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</si>
  <si>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</si>
  <si>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</si>
  <si>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</si>
  <si>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</si>
  <si>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</si>
  <si>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</si>
  <si>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</si>
  <si>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</si>
  <si>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</si>
  <si>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</si>
  <si>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</si>
  <si>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</si>
  <si>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</si>
  <si>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</si>
  <si>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</si>
  <si>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</si>
  <si>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</si>
  <si>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</si>
  <si>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</si>
  <si>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</si>
  <si>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</si>
  <si>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</si>
  <si>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</si>
  <si>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</si>
  <si>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</si>
  <si>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</si>
  <si>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</si>
  <si>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</si>
  <si>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</si>
  <si>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</si>
  <si>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</si>
  <si>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</si>
  <si>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</si>
  <si>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</si>
  <si>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</si>
  <si>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</si>
  <si>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</si>
  <si>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</si>
  <si>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</si>
  <si>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</si>
  <si>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</si>
  <si>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</si>
  <si>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</si>
  <si>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</si>
  <si>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</si>
  <si>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</si>
  <si>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</si>
  <si>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</si>
  <si>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</si>
  <si>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</si>
  <si>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</si>
  <si>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</si>
  <si>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</si>
  <si>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</si>
  <si>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</si>
  <si>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</si>
  <si>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</si>
  <si>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</si>
  <si>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</si>
  <si>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</si>
  <si>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</si>
  <si>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</si>
  <si>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</si>
  <si>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</si>
  <si>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</si>
  <si>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</si>
  <si>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</si>
  <si>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</si>
  <si>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</si>
  <si>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</si>
  <si>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</si>
  <si>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</si>
  <si>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</si>
  <si>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</si>
  <si>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</si>
  <si>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</si>
  <si>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</si>
  <si>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</si>
  <si>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</si>
  <si>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</si>
  <si>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</si>
  <si>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</si>
  <si>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</si>
  <si>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</si>
  <si>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</si>
  <si>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</si>
  <si>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</si>
  <si>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</si>
  <si>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</si>
  <si>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</si>
  <si>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</si>
  <si>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</si>
  <si>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</si>
  <si>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</si>
  <si>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</si>
  <si>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</si>
  <si>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</si>
  <si>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</si>
  <si>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</si>
  <si>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</si>
  <si>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</si>
  <si>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</si>
  <si>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</si>
  <si>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</si>
  <si>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</si>
  <si>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</si>
  <si>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</si>
  <si>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</si>
  <si>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</si>
  <si>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</si>
  <si>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</si>
  <si>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</si>
  <si>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</si>
  <si>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</si>
  <si>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</si>
  <si>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</si>
  <si>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</si>
  <si>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</si>
  <si>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</si>
  <si>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</si>
  <si>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</si>
  <si>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</si>
  <si>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</si>
  <si>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</si>
  <si>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</si>
  <si>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</si>
  <si>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</si>
  <si>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</si>
  <si>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</si>
  <si>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</si>
  <si>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</si>
  <si>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</si>
  <si>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</si>
  <si>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</si>
  <si>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</si>
  <si>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</si>
  <si>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</si>
  <si>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</si>
  <si>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</si>
  <si>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</si>
  <si>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</si>
  <si>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</si>
  <si>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</si>
  <si>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</si>
  <si>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</si>
  <si>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</si>
  <si>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</si>
  <si>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</si>
  <si>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</si>
  <si>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</si>
  <si>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</si>
  <si>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</si>
  <si>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</si>
  <si>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</si>
  <si>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</si>
  <si>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</si>
  <si>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</si>
  <si>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</si>
  <si>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</si>
  <si>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</si>
  <si>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</si>
  <si>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</si>
  <si>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</si>
  <si>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</si>
  <si>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</si>
  <si>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</si>
  <si>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</si>
  <si>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</si>
  <si>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</si>
  <si>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</si>
  <si>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</si>
  <si>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</si>
  <si>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</si>
  <si>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</si>
  <si>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</si>
  <si>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</si>
  <si>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</si>
  <si>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</si>
  <si>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</si>
  <si>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</si>
  <si>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</si>
  <si>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</si>
  <si>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</si>
  <si>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</si>
  <si>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</si>
  <si>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</si>
  <si>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</si>
  <si>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</si>
  <si>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</si>
  <si>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</si>
  <si>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</si>
  <si>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</si>
  <si>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</si>
  <si>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</si>
  <si>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</si>
  <si>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</si>
  <si>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</si>
  <si>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</si>
  <si>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</si>
  <si>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</si>
  <si>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</si>
  <si>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</si>
  <si>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</si>
  <si>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</si>
  <si>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</si>
  <si>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</si>
  <si>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</si>
  <si>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</si>
  <si>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</si>
  <si>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</si>
  <si>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</si>
  <si>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</si>
  <si>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</si>
  <si>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</si>
  <si>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</si>
  <si>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</si>
  <si>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</si>
  <si>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</si>
  <si>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</si>
  <si>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</si>
  <si>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</si>
  <si>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</si>
  <si>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</si>
  <si>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</si>
  <si>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</si>
  <si>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</si>
  <si>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</si>
  <si>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</si>
  <si>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</si>
  <si>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</si>
  <si>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</si>
  <si>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</si>
  <si>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</si>
  <si>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</si>
  <si>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</si>
  <si>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</si>
  <si>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</si>
  <si>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</si>
  <si>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</si>
  <si>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</si>
  <si>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</si>
  <si>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</si>
  <si>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</si>
  <si>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</si>
  <si>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</si>
  <si>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</si>
  <si>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</si>
  <si>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</si>
  <si>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</si>
  <si>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</si>
  <si>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</si>
  <si>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</si>
  <si>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</si>
  <si>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</si>
  <si>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</si>
  <si>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</si>
  <si>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</si>
  <si>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</si>
  <si>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</si>
  <si>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</si>
  <si>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</si>
  <si>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</si>
  <si>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</si>
  <si>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</si>
  <si>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</si>
  <si>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</si>
  <si>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</si>
  <si>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</si>
  <si>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</si>
  <si>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</si>
  <si>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</si>
  <si>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</si>
  <si>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</si>
  <si>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</si>
  <si>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</si>
  <si>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</si>
  <si>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</si>
  <si>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</si>
  <si>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</si>
  <si>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</si>
  <si>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</si>
  <si>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</si>
  <si>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</si>
  <si>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</si>
  <si>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</si>
  <si>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</si>
  <si>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</si>
  <si>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</si>
  <si>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</si>
  <si>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</si>
  <si>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</si>
  <si>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</si>
  <si>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</si>
  <si>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</si>
  <si>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</si>
  <si>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</si>
  <si>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</si>
  <si>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</si>
  <si>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</si>
  <si>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</si>
  <si>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</si>
  <si>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</si>
  <si>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</si>
  <si>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</si>
  <si>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</si>
  <si>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</si>
  <si>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</si>
  <si>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</si>
  <si>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</si>
  <si>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</si>
  <si>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</si>
  <si>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</si>
  <si>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</si>
  <si>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</si>
  <si>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</si>
  <si>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</si>
  <si>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</si>
  <si>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</si>
  <si>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</si>
  <si>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</si>
  <si>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</si>
  <si>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</si>
  <si>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</si>
  <si>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</si>
  <si>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</si>
  <si>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</si>
  <si>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</si>
  <si>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</si>
  <si>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</si>
  <si>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</si>
  <si>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</si>
  <si>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</si>
  <si>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</si>
  <si>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</si>
  <si>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</si>
  <si>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</si>
  <si>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</si>
  <si>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</si>
  <si>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</si>
  <si>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</si>
  <si>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</si>
  <si>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</si>
  <si>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</si>
  <si>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</si>
  <si>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</si>
  <si>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</si>
  <si>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</si>
  <si>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</si>
  <si>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</si>
  <si>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</si>
  <si>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</si>
  <si>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</si>
  <si>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</si>
  <si>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</si>
  <si>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</si>
  <si>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</si>
  <si>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</si>
  <si>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</si>
  <si>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</si>
  <si>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</si>
  <si>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</si>
  <si>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</si>
  <si>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</si>
  <si>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</si>
  <si>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</si>
  <si>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</si>
  <si>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</si>
  <si>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</si>
  <si>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</si>
  <si>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</si>
  <si>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</si>
  <si>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</si>
  <si>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</si>
  <si>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</si>
  <si>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</si>
  <si>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</si>
  <si>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</si>
  <si>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</si>
  <si>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</si>
  <si>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</si>
  <si>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</si>
  <si>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</si>
  <si>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</si>
  <si>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</si>
  <si>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</si>
  <si>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</si>
  <si>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</si>
  <si>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</si>
  <si>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</si>
  <si>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</si>
  <si>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</si>
  <si>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</si>
  <si>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</si>
  <si>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</si>
  <si>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</si>
  <si>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</si>
  <si>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</si>
  <si>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</si>
  <si>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</si>
  <si>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</si>
  <si>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</si>
  <si>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</si>
  <si>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</si>
  <si>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</si>
  <si>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</si>
  <si>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</si>
  <si>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</si>
  <si>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</si>
  <si>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</si>
  <si>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</si>
  <si>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</si>
  <si>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</si>
  <si>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</si>
  <si>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</si>
  <si>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</si>
  <si>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</si>
  <si>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</si>
  <si>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</si>
  <si>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</si>
  <si>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</si>
  <si>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</si>
  <si>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</si>
  <si>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</si>
  <si>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</si>
  <si>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</si>
  <si>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</si>
  <si>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</si>
  <si>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</si>
  <si>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</si>
  <si>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</si>
  <si>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</si>
  <si>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</si>
  <si>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</si>
  <si>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</si>
  <si>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</si>
  <si>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</si>
  <si>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</si>
  <si>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</si>
  <si>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</si>
  <si>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</si>
  <si>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</si>
  <si>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</si>
  <si>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</si>
  <si>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</si>
  <si>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</si>
  <si>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</si>
  <si>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</si>
  <si>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</si>
  <si>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</si>
  <si>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</si>
  <si>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</si>
  <si>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</si>
  <si>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</si>
  <si>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</si>
  <si>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</si>
  <si>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</si>
  <si>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</si>
  <si>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</si>
  <si>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</si>
  <si>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</si>
  <si>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</si>
  <si>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</si>
  <si>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</si>
  <si>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</si>
  <si>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</si>
  <si>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</si>
  <si>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</si>
  <si>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</si>
  <si>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</si>
  <si>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</si>
  <si>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</si>
  <si>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</si>
  <si>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</si>
  <si>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</si>
  <si>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</si>
  <si>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</si>
  <si>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</si>
  <si>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</si>
  <si>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</si>
  <si>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</si>
  <si>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</si>
  <si>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</si>
  <si>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</si>
  <si>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</si>
  <si>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</si>
  <si>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</si>
  <si>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</si>
  <si>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</si>
  <si>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</si>
  <si>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</si>
  <si>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</si>
  <si>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</si>
  <si>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</si>
  <si>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</si>
  <si>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</si>
  <si>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</si>
  <si>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</si>
  <si>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</si>
  <si>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</si>
  <si>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</si>
  <si>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</si>
  <si>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</si>
  <si>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</si>
  <si>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</si>
  <si>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</si>
  <si>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</si>
  <si>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</si>
  <si>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</si>
  <si>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</si>
  <si>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</si>
  <si>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</si>
  <si>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</si>
  <si>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</si>
  <si>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</si>
  <si>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</si>
  <si>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</si>
  <si>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</si>
  <si>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</si>
  <si>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</si>
  <si>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</si>
  <si>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</si>
  <si>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</si>
  <si>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</si>
  <si>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</si>
  <si>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</si>
  <si>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</si>
  <si>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</si>
  <si>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</si>
  <si>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</si>
  <si>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</si>
  <si>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</si>
  <si>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</si>
  <si>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</si>
  <si>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</si>
  <si>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</si>
  <si>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</si>
  <si>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</si>
  <si>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</si>
  <si>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</si>
  <si>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</si>
  <si>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</si>
  <si>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</si>
  <si>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</si>
  <si>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</si>
  <si>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</si>
  <si>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</si>
  <si>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</si>
  <si>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</si>
  <si>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</si>
  <si>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</si>
  <si>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</si>
  <si>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</si>
  <si>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</si>
  <si>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</si>
  <si>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</si>
  <si>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</si>
  <si>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</si>
  <si>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</si>
  <si>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</si>
  <si>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</si>
  <si>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</si>
  <si>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</si>
  <si>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</si>
  <si>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</si>
  <si>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</si>
  <si>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</si>
  <si>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</si>
  <si>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</si>
  <si>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</si>
  <si>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</si>
  <si>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</si>
  <si>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</si>
  <si>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</si>
  <si>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</si>
  <si>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</si>
  <si>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</si>
  <si>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</si>
  <si>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</si>
  <si>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</si>
  <si>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</si>
  <si>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</si>
  <si>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</si>
  <si>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</si>
  <si>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</si>
  <si>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</si>
  <si>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</si>
  <si>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</si>
  <si>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</si>
  <si>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</si>
  <si>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</si>
  <si>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</si>
  <si>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</si>
  <si>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</si>
  <si>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</si>
  <si>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</si>
  <si>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</si>
  <si>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</si>
  <si>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</si>
  <si>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</si>
  <si>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</si>
  <si>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</si>
  <si>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</si>
  <si>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</si>
  <si>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</si>
  <si>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</si>
  <si>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</si>
  <si>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</si>
  <si>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</si>
  <si>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</si>
  <si>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</si>
  <si>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</si>
  <si>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</si>
  <si>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</si>
  <si>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</si>
  <si>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</si>
  <si>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</si>
  <si>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</si>
  <si>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</si>
  <si>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</si>
  <si>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</si>
  <si>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</si>
  <si>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</si>
  <si>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</si>
  <si>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</si>
  <si>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</si>
  <si>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</si>
  <si>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</si>
  <si>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</si>
  <si>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</si>
  <si>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</si>
  <si>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</si>
  <si>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</si>
  <si>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</si>
  <si>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</si>
  <si>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</si>
  <si>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</si>
  <si>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</si>
  <si>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</si>
  <si>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</si>
  <si>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</si>
  <si>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</si>
  <si>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</si>
  <si>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</si>
  <si>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</si>
  <si>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</si>
  <si>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</si>
  <si>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</si>
  <si>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</si>
  <si>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</si>
  <si>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</si>
  <si>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</si>
  <si>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</si>
  <si>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</si>
  <si>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</si>
  <si>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</si>
  <si>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</si>
  <si>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</si>
  <si>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</si>
  <si>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</si>
  <si>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</si>
  <si>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</si>
  <si>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</si>
  <si>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</si>
  <si>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</si>
  <si>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</si>
  <si>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</si>
  <si>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</si>
  <si>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</si>
  <si>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</si>
  <si>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</si>
  <si>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</si>
  <si>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</si>
  <si>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</si>
  <si>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</si>
  <si>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</si>
  <si>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</si>
  <si>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</si>
  <si>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</si>
  <si>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</si>
  <si>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</si>
  <si>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</si>
  <si>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</si>
  <si>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</si>
  <si>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</si>
  <si>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</si>
  <si>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</si>
  <si>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</si>
  <si>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</si>
  <si>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</si>
  <si>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</si>
  <si>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</si>
  <si>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</si>
  <si>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</si>
  <si>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</si>
  <si>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</si>
  <si>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</si>
  <si>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</si>
  <si>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</si>
  <si>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</si>
  <si>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</si>
  <si>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</si>
  <si>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</si>
  <si>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</si>
  <si>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</si>
  <si>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</si>
  <si>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</si>
  <si>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</si>
  <si>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</si>
  <si>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</si>
  <si>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</si>
  <si>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</si>
  <si>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</si>
  <si>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</si>
  <si>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</si>
  <si>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</si>
  <si>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</si>
  <si>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</si>
  <si>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</si>
  <si>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</si>
  <si>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</si>
  <si>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</si>
  <si>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</si>
  <si>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</si>
  <si>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</si>
  <si>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</si>
  <si>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</si>
  <si>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</si>
  <si>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</si>
  <si>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</si>
  <si>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</si>
  <si>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</si>
  <si>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</si>
  <si>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</si>
  <si>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</si>
  <si>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</si>
  <si>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</si>
  <si>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</si>
  <si>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</si>
  <si>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</si>
  <si>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</si>
  <si>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</si>
  <si>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</si>
  <si>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</si>
  <si>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</si>
  <si>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</si>
  <si>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</si>
  <si>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</si>
  <si>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</si>
  <si>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</si>
  <si>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</si>
  <si>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</si>
  <si>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</si>
  <si>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</si>
  <si>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</si>
  <si>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</si>
  <si>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</si>
  <si>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</si>
  <si>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</si>
  <si>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</si>
  <si>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</si>
  <si>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</si>
  <si>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</si>
  <si>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</si>
  <si>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</si>
  <si>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</si>
  <si>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</si>
  <si>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</si>
  <si>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</si>
  <si>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</si>
  <si>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</si>
  <si>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</si>
  <si>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</si>
  <si>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</si>
  <si>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</si>
  <si>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</si>
  <si>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</si>
  <si>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</si>
  <si>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</si>
  <si>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</si>
  <si>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</si>
  <si>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</si>
  <si>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</si>
  <si>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</si>
  <si>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</si>
  <si>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</si>
  <si>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</si>
  <si>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</si>
  <si>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</si>
  <si>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</si>
  <si>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</si>
  <si>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</si>
  <si>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</si>
  <si>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</si>
  <si>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</si>
  <si>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</si>
  <si>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</si>
  <si>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</si>
  <si>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</si>
  <si>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</si>
  <si>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</si>
  <si>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</si>
  <si>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</si>
  <si>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</si>
  <si>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</si>
  <si>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</si>
  <si>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</si>
  <si>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</si>
  <si>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</si>
  <si>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</si>
  <si>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</si>
  <si>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</si>
  <si>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</si>
  <si>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</si>
  <si>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</si>
  <si>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</si>
  <si>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</si>
  <si>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</si>
  <si>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</si>
  <si>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</si>
  <si>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</si>
  <si>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</si>
  <si>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</si>
  <si>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</si>
  <si>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</si>
  <si>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</si>
  <si>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</si>
  <si>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</si>
  <si>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</si>
  <si>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</si>
  <si>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</si>
  <si>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</si>
  <si>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</si>
  <si>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</si>
  <si>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</si>
  <si>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</si>
  <si>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</si>
  <si>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</si>
  <si>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</si>
  <si>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</si>
  <si>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</si>
  <si>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</si>
  <si>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</si>
  <si>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</si>
  <si>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</si>
  <si>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</si>
  <si>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</si>
  <si>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</si>
  <si>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</si>
  <si>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</si>
  <si>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</si>
  <si>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</si>
  <si>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</si>
  <si>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</si>
  <si>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</si>
  <si>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</si>
  <si>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</si>
  <si>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</si>
  <si>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</si>
  <si>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</si>
  <si>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</si>
  <si>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</si>
  <si>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</si>
  <si>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</si>
  <si>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</si>
  <si>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</si>
  <si>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</si>
  <si>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</si>
  <si>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</si>
  <si>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</si>
  <si>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</si>
  <si>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</si>
  <si>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</si>
  <si>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</si>
  <si>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</si>
  <si>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</si>
  <si>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</si>
  <si>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</si>
  <si>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</si>
  <si>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</si>
  <si>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</si>
  <si>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</si>
  <si>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</si>
  <si>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</si>
  <si>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</si>
  <si>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</si>
  <si>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</si>
  <si>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</si>
  <si>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</si>
  <si>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</si>
  <si>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</si>
  <si>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</si>
  <si>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</si>
  <si>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</si>
  <si>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</si>
  <si>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</si>
  <si>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</si>
  <si>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</si>
  <si>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</si>
  <si>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</si>
  <si>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</si>
  <si>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</si>
  <si>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</si>
  <si>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</si>
  <si>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</si>
  <si>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</si>
  <si>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</si>
  <si>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</si>
  <si>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</si>
  <si>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</si>
  <si>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</si>
  <si>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</si>
  <si>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</si>
  <si>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</si>
  <si>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</si>
  <si>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</si>
  <si>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</si>
  <si>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</si>
  <si>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</si>
  <si>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</si>
  <si>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</si>
  <si>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</si>
  <si>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</si>
  <si>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</si>
  <si>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</si>
  <si>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</si>
  <si>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</si>
  <si>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</si>
  <si>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</si>
  <si>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</si>
  <si>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</si>
  <si>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</si>
  <si>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</si>
  <si>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</si>
  <si>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</si>
  <si>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</si>
  <si>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</si>
  <si>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</si>
  <si>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</si>
  <si>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</si>
  <si>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</si>
  <si>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</si>
  <si>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</si>
  <si>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</si>
  <si>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</si>
  <si>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</si>
  <si>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</si>
  <si>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</si>
  <si>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</si>
  <si>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</si>
  <si>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</si>
  <si>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</si>
  <si>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</si>
  <si>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</si>
  <si>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</si>
  <si>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</si>
  <si>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</si>
  <si>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</si>
  <si>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</si>
  <si>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</si>
  <si>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</si>
  <si>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</si>
  <si>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</si>
  <si>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</si>
  <si>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</si>
  <si>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</si>
  <si>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</si>
  <si>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</si>
  <si>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</si>
  <si>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</si>
  <si>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</si>
  <si>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</si>
  <si>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</si>
  <si>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</si>
  <si>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</si>
  <si>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</si>
  <si>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</si>
  <si>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</si>
  <si>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</si>
  <si>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</si>
  <si>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</si>
  <si>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</si>
  <si>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</si>
  <si>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</si>
  <si>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</si>
  <si>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</si>
  <si>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</si>
  <si>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</si>
  <si>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</si>
  <si>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</si>
  <si>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</si>
  <si>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</si>
  <si>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</si>
  <si>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</si>
  <si>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</si>
  <si>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</si>
  <si>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</si>
  <si>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</si>
  <si>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</si>
  <si>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</si>
  <si>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</si>
  <si>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</si>
  <si>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</si>
  <si>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</si>
  <si>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</si>
  <si>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</si>
  <si>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</si>
  <si>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</si>
  <si>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</si>
  <si>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</si>
  <si>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</si>
  <si>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</si>
  <si>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</si>
  <si>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</si>
  <si>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</si>
  <si>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</si>
  <si>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</si>
  <si>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</si>
  <si>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</si>
  <si>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</si>
  <si>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</si>
  <si>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</si>
  <si>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</si>
  <si>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</si>
  <si>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</si>
  <si>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</si>
  <si>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</si>
  <si>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</si>
  <si>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</si>
  <si>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</si>
  <si>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</si>
  <si>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</si>
  <si>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</si>
  <si>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</si>
  <si>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</si>
  <si>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</si>
  <si>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</si>
  <si>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</si>
  <si>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</si>
  <si>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</si>
  <si>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</si>
  <si>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</si>
  <si>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</si>
  <si>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</si>
  <si>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</si>
  <si>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</si>
  <si>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</si>
  <si>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</si>
  <si>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</si>
  <si>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</si>
  <si>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</si>
  <si>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</si>
  <si>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</si>
  <si>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</si>
  <si>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</si>
  <si>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</si>
  <si>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</si>
  <si>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</si>
  <si>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</si>
  <si>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</si>
  <si>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</si>
  <si>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</si>
  <si>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</si>
  <si>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</si>
  <si>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</si>
  <si>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</si>
  <si>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</si>
  <si>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</si>
  <si>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</si>
  <si>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</si>
  <si>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</si>
  <si>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</si>
  <si>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</si>
  <si>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</si>
  <si>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</si>
  <si>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</si>
  <si>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</si>
  <si>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</si>
  <si>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</si>
  <si>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</si>
  <si>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</si>
  <si>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</si>
  <si>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</si>
  <si>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</si>
  <si>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</si>
  <si>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</si>
  <si>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</si>
  <si>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</si>
  <si>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</si>
  <si>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</si>
  <si>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</si>
  <si>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</si>
  <si>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</si>
  <si>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</si>
  <si>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</si>
  <si>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</si>
  <si>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</si>
  <si>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</si>
  <si>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</si>
  <si>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</si>
  <si>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</si>
  <si>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</si>
  <si>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</si>
  <si>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</si>
  <si>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</si>
  <si>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</si>
  <si>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</si>
  <si>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</si>
  <si>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</si>
  <si>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</si>
  <si>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</si>
  <si>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</si>
  <si>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</si>
  <si>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</si>
  <si>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</si>
  <si>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</si>
  <si>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</si>
  <si>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</si>
  <si>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</si>
  <si>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</si>
  <si>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</si>
  <si>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</si>
  <si>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</si>
  <si>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</si>
  <si>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</si>
  <si>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</si>
  <si>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</si>
  <si>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</si>
  <si>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</si>
  <si>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</si>
  <si>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</si>
  <si>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</si>
  <si>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</si>
  <si>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</si>
  <si>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</si>
  <si>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</si>
  <si>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</si>
  <si>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</si>
  <si>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</si>
  <si>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</si>
  <si>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</si>
  <si>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</si>
  <si>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</si>
  <si>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</si>
  <si>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</si>
  <si>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</si>
  <si>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</si>
  <si>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</si>
  <si>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</si>
  <si>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</si>
  <si>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</si>
  <si>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</si>
  <si>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</si>
  <si>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</si>
  <si>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</si>
  <si>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</si>
  <si>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</si>
  <si>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</si>
  <si>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</si>
  <si>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</si>
  <si>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</si>
  <si>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</si>
  <si>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</si>
  <si>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</si>
  <si>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</si>
  <si>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</si>
  <si>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</si>
  <si>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</si>
  <si>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</si>
  <si>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</si>
  <si>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</si>
  <si>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</si>
  <si>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</si>
  <si>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</si>
  <si>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</si>
  <si>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</si>
  <si>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</si>
  <si>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</si>
  <si>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</si>
  <si>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</si>
  <si>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</si>
  <si>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</si>
  <si>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</si>
  <si>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</si>
  <si>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</si>
  <si>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</si>
  <si>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</si>
  <si>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</si>
  <si>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</si>
  <si>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</si>
  <si>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</si>
  <si>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</si>
  <si>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</si>
  <si>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</si>
  <si>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</si>
  <si>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</si>
  <si>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</si>
  <si>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</si>
  <si>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</si>
  <si>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</si>
  <si>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</si>
  <si>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</si>
  <si>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</si>
  <si>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</si>
  <si>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</si>
  <si>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</si>
  <si>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</si>
  <si>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</si>
  <si>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</si>
  <si>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</si>
  <si>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</si>
  <si>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</si>
  <si>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</si>
  <si>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</si>
  <si>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</si>
  <si>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</si>
  <si>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</si>
  <si>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</si>
  <si>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</si>
  <si>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</si>
  <si>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</si>
  <si>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</si>
  <si>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</si>
  <si>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</si>
  <si>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</si>
  <si>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</si>
  <si>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</si>
  <si>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</si>
  <si>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</si>
  <si>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</si>
  <si>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</si>
  <si>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</si>
  <si>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</si>
  <si>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</si>
  <si>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</si>
  <si>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</si>
  <si>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</si>
  <si>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</si>
  <si>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</si>
  <si>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</si>
  <si>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</si>
  <si>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</si>
  <si>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</si>
  <si>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</si>
  <si>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</si>
  <si>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</si>
  <si>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</si>
  <si>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</si>
  <si>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</si>
  <si>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</si>
  <si>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</si>
  <si>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</si>
  <si>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</si>
  <si>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</si>
  <si>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</si>
  <si>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</si>
  <si>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</si>
  <si>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</si>
  <si>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</si>
  <si>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</si>
  <si>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</si>
  <si>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</si>
  <si>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</si>
  <si>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</si>
  <si>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</si>
  <si>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</si>
  <si>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</si>
  <si>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</si>
  <si>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</si>
  <si>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</si>
  <si>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</si>
  <si>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</si>
  <si>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</si>
  <si>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</si>
  <si>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</si>
  <si>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</si>
  <si>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</si>
  <si>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</si>
  <si>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</si>
  <si>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</si>
  <si>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</si>
  <si>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</si>
  <si>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</si>
  <si>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</si>
  <si>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</si>
  <si>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</si>
  <si>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</si>
  <si>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</si>
  <si>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</si>
  <si>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</si>
  <si>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</si>
  <si>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</si>
  <si>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</si>
  <si>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</si>
  <si>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</si>
  <si>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</si>
  <si>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</si>
  <si>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</si>
  <si>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</si>
  <si>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</si>
  <si>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</si>
  <si>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</si>
  <si>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</si>
  <si>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</si>
  <si>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</si>
  <si>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</si>
  <si>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</si>
  <si>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</si>
  <si>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</si>
  <si>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</si>
  <si>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</si>
  <si>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</si>
  <si>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</si>
  <si>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</si>
  <si>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</si>
  <si>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</si>
  <si>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</si>
  <si>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</si>
  <si>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</si>
  <si>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</si>
  <si>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</si>
  <si>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</si>
  <si>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</si>
  <si>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</si>
  <si>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</si>
  <si>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</si>
  <si>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</si>
  <si>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</si>
  <si>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</si>
  <si>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</si>
  <si>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</si>
  <si>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</si>
  <si>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</si>
  <si>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</si>
  <si>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</si>
  <si>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</si>
  <si>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</si>
  <si>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</si>
  <si>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</si>
  <si>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</si>
  <si>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</si>
  <si>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</si>
  <si>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</si>
  <si>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</si>
  <si>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</si>
  <si>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</si>
  <si>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</si>
  <si>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</si>
  <si>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</si>
  <si>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</si>
  <si>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</si>
  <si>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</si>
  <si>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</si>
  <si>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</si>
  <si>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</si>
  <si>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</si>
  <si>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</si>
  <si>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</si>
  <si>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</si>
  <si>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</si>
  <si>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</si>
  <si>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</si>
  <si>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</si>
  <si>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</si>
  <si>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</si>
  <si>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</si>
  <si>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</si>
  <si>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</si>
  <si>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</si>
  <si>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</si>
  <si>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</si>
  <si>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</si>
  <si>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</si>
  <si>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</si>
  <si>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</si>
  <si>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</si>
  <si>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</si>
  <si>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</si>
  <si>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</si>
  <si>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</si>
  <si>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</si>
  <si>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</si>
  <si>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</si>
  <si>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</si>
  <si>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</si>
  <si>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</si>
  <si>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</si>
  <si>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</si>
  <si>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</si>
  <si>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</si>
  <si>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</si>
  <si>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</si>
  <si>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</si>
  <si>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</si>
  <si>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</si>
  <si>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</si>
  <si>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</si>
  <si>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</si>
  <si>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</si>
  <si>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</si>
  <si>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</si>
  <si>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</si>
  <si>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</si>
  <si>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</si>
  <si>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</si>
  <si>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</si>
  <si>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</si>
  <si>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</si>
  <si>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</si>
  <si>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</si>
  <si>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</si>
  <si>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</si>
  <si>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</si>
  <si>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</si>
  <si>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</si>
  <si>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</si>
  <si>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</si>
  <si>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</si>
  <si>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</si>
  <si>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</si>
  <si>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</si>
  <si>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</si>
  <si>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</si>
  <si>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</si>
  <si>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</si>
  <si>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</si>
  <si>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</si>
  <si>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</si>
  <si>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</si>
  <si>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</si>
  <si>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</si>
  <si>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</si>
  <si>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</si>
  <si>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</si>
  <si>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</si>
  <si>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</si>
  <si>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</si>
  <si>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</si>
  <si>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</si>
  <si>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</si>
  <si>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</si>
  <si>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</si>
  <si>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</si>
  <si>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</si>
  <si>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</si>
  <si>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</si>
  <si>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</si>
  <si>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</si>
  <si>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</si>
  <si>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</si>
  <si>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</si>
  <si>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</si>
  <si>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</si>
  <si>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</si>
  <si>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</si>
  <si>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</si>
  <si>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</si>
  <si>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</si>
  <si>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</si>
  <si>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</si>
  <si>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</si>
  <si>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</si>
  <si>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</si>
  <si>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</si>
  <si>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</si>
  <si>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</si>
  <si>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</si>
  <si>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</si>
  <si>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</si>
  <si>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</si>
  <si>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</si>
  <si>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</si>
  <si>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</si>
  <si>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</si>
  <si>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</si>
  <si>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</si>
  <si>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</si>
  <si>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</si>
  <si>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</si>
  <si>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</si>
  <si>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</si>
  <si>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</si>
  <si>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</si>
  <si>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</si>
  <si>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</si>
  <si>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</si>
  <si>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</si>
  <si>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</si>
  <si>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</si>
  <si>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</si>
  <si>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</si>
  <si>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</si>
  <si>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</si>
  <si>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</si>
  <si>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</si>
  <si>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</si>
  <si>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</si>
  <si>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</si>
  <si>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</si>
  <si>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</si>
  <si>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</si>
  <si>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</si>
  <si>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</si>
  <si>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</si>
  <si>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</si>
  <si>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</si>
  <si>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</si>
  <si>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</si>
  <si>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</si>
  <si>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</si>
  <si>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</si>
  <si>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</si>
  <si>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</si>
  <si>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</si>
  <si>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</si>
  <si>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</si>
  <si>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</si>
  <si>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</si>
  <si>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</si>
  <si>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</si>
  <si>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</si>
  <si>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</si>
  <si>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</si>
  <si>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</si>
  <si>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</si>
  <si>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</si>
  <si>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</si>
  <si>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</si>
  <si>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</si>
  <si>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</si>
  <si>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</si>
  <si>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</si>
  <si>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</si>
  <si>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</si>
  <si>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</si>
  <si>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</si>
  <si>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</si>
  <si>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</si>
  <si>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</si>
  <si>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</si>
  <si>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</si>
  <si>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</si>
  <si>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</si>
  <si>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</si>
  <si>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</si>
  <si>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</si>
  <si>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</si>
  <si>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</si>
  <si>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</si>
  <si>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</si>
  <si>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</si>
  <si>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</si>
  <si>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</si>
  <si>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</si>
  <si>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</si>
  <si>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</si>
  <si>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</si>
  <si>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</si>
  <si>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</si>
  <si>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</si>
  <si>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</si>
  <si>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</si>
  <si>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</si>
  <si>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</si>
  <si>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</si>
  <si>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</si>
  <si>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</si>
  <si>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</si>
  <si>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</si>
  <si>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</si>
  <si>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</si>
  <si>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</si>
  <si>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</si>
  <si>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</si>
  <si>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</si>
  <si>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</si>
  <si>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</si>
  <si>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</si>
  <si>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</si>
  <si>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</si>
  <si>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</si>
  <si>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</si>
  <si>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</si>
  <si>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</si>
  <si>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</si>
  <si>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</si>
  <si>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</si>
  <si>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</si>
  <si>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</si>
  <si>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</si>
  <si>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</si>
  <si>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</si>
  <si>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</si>
  <si>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</si>
  <si>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</si>
  <si>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</si>
  <si>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</si>
  <si>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</si>
  <si>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</si>
  <si>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</si>
  <si>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</si>
  <si>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</si>
  <si>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</si>
  <si>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</si>
  <si>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</si>
  <si>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</si>
  <si>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</si>
  <si>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</si>
  <si>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</si>
  <si>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</si>
  <si>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</si>
  <si>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</si>
  <si>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</si>
  <si>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</si>
  <si>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</si>
  <si>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</si>
  <si>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</si>
  <si>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</si>
  <si>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</si>
  <si>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</si>
  <si>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</si>
  <si>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</si>
  <si>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</si>
  <si>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</si>
  <si>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</si>
  <si>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</si>
  <si>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</si>
  <si>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</si>
  <si>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</si>
  <si>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</si>
  <si>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</si>
  <si>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</si>
  <si>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</si>
  <si>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</si>
  <si>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</si>
  <si>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</si>
  <si>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</si>
  <si>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</si>
  <si>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</si>
  <si>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</si>
  <si>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</si>
  <si>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</si>
  <si>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</si>
  <si>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</si>
  <si>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</si>
  <si>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</si>
  <si>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</si>
  <si>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</si>
  <si>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</si>
  <si>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</si>
  <si>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</si>
  <si>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</si>
  <si>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</si>
  <si>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</si>
  <si>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</si>
  <si>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</si>
  <si>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</si>
  <si>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</si>
  <si>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</si>
  <si>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</si>
  <si>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</si>
  <si>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</si>
  <si>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</si>
  <si>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</si>
  <si>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</si>
  <si>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</si>
  <si>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</si>
  <si>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</si>
  <si>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</si>
  <si>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</si>
  <si>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</si>
  <si>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</si>
  <si>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</si>
  <si>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</si>
  <si>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</si>
  <si>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</si>
  <si>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</si>
  <si>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</si>
  <si>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</si>
  <si>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</si>
  <si>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</si>
  <si>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</si>
  <si>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</si>
  <si>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</si>
  <si>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</si>
  <si>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</si>
  <si>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</si>
  <si>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</si>
  <si>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</si>
  <si>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</si>
  <si>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</si>
  <si>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</si>
  <si>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</si>
  <si>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</si>
  <si>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</si>
  <si>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</si>
  <si>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</si>
  <si>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</si>
  <si>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</si>
  <si>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</si>
  <si>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</si>
  <si>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</si>
  <si>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</si>
  <si>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</si>
  <si>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</si>
  <si>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</si>
  <si>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</si>
  <si>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</si>
  <si>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</si>
  <si>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</si>
  <si>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</si>
  <si>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</si>
  <si>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</si>
  <si>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</si>
  <si>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</si>
  <si>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</si>
  <si>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</si>
  <si>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</si>
  <si>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</si>
  <si>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</si>
  <si>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</si>
  <si>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</si>
  <si>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</si>
  <si>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</si>
  <si>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</si>
  <si>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</si>
  <si>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</si>
  <si>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</si>
  <si>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</si>
  <si>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</si>
  <si>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</si>
  <si>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</si>
  <si>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</si>
  <si>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</si>
  <si>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</si>
  <si>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</si>
  <si>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</si>
  <si>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</si>
  <si>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</si>
  <si>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</si>
  <si>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</si>
  <si>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</si>
  <si>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</si>
  <si>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</si>
  <si>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</si>
  <si>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</si>
  <si>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</si>
  <si>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</si>
  <si>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</si>
  <si>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</si>
  <si>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</si>
  <si>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</si>
  <si>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</si>
  <si>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</si>
  <si>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</si>
  <si>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</si>
  <si>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</si>
  <si>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</si>
  <si>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</si>
  <si>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</si>
  <si>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</si>
  <si>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</si>
  <si>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</si>
  <si>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</si>
  <si>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</si>
  <si>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</si>
  <si>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</si>
  <si>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</si>
  <si>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</si>
  <si>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</si>
  <si>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</si>
  <si>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</si>
  <si>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</si>
  <si>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</si>
  <si>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</si>
  <si>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</si>
  <si>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</si>
  <si>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</si>
  <si>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</si>
  <si>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</si>
  <si>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</si>
  <si>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</si>
  <si>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</si>
  <si>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</si>
  <si>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</si>
  <si>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</si>
  <si>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</si>
  <si>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</si>
  <si>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</si>
  <si>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</si>
  <si>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</si>
  <si>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</si>
  <si>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</si>
  <si>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</si>
  <si>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</si>
  <si>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</si>
  <si>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</si>
  <si>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</si>
  <si>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</si>
  <si>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</si>
  <si>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</si>
  <si>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</si>
  <si>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</si>
  <si>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</si>
  <si>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</si>
  <si>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</si>
  <si>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</si>
  <si>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</si>
  <si>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</si>
  <si>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</si>
  <si>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</si>
  <si>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</si>
  <si>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</si>
  <si>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</si>
  <si>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</si>
  <si>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</si>
  <si>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</si>
  <si>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</si>
  <si>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</si>
  <si>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</si>
  <si>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</si>
  <si>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</si>
  <si>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</si>
  <si>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</si>
  <si>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</si>
  <si>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</si>
  <si>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</si>
  <si>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</si>
  <si>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</si>
  <si>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</si>
  <si>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</si>
  <si>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</si>
  <si>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</si>
  <si>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</si>
  <si>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</si>
  <si>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</si>
  <si>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</si>
  <si>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</si>
  <si>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</si>
  <si>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</si>
  <si>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</si>
  <si>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</si>
  <si>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</si>
  <si>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</si>
  <si>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</si>
  <si>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</si>
  <si>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</si>
  <si>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</si>
  <si>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</si>
  <si>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</si>
  <si>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</si>
  <si>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</si>
  <si>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</si>
  <si>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</si>
  <si>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</si>
  <si>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</si>
  <si>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</si>
  <si>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</si>
  <si>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</si>
  <si>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</si>
  <si>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</si>
  <si>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</si>
  <si>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</si>
  <si>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</si>
  <si>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</si>
  <si>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</si>
  <si>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</si>
  <si>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</si>
  <si>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</si>
  <si>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</si>
  <si>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</si>
  <si>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</si>
  <si>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</si>
  <si>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</si>
  <si>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</si>
  <si>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</si>
  <si>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</si>
  <si>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</si>
  <si>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</si>
  <si>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</si>
  <si>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</si>
  <si>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</si>
  <si>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</si>
  <si>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</si>
  <si>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</si>
  <si>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</si>
  <si>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</si>
  <si>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</si>
  <si>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</si>
  <si>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</si>
  <si>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</si>
  <si>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</si>
  <si>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</si>
  <si>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</si>
  <si>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</si>
  <si>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</si>
  <si>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</si>
  <si>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</si>
  <si>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</si>
  <si>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</si>
  <si>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</si>
  <si>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</si>
  <si>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</si>
  <si>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</si>
  <si>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</si>
  <si>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</si>
  <si>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</si>
  <si>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</si>
  <si>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</si>
  <si>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</si>
  <si>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</si>
  <si>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</si>
  <si>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</si>
  <si>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</si>
  <si>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</si>
  <si>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</si>
  <si>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</si>
  <si>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</si>
  <si>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</si>
  <si>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</si>
  <si>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</si>
  <si>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</si>
  <si>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</si>
  <si>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</si>
  <si>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</si>
  <si>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</si>
  <si>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</si>
  <si>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</si>
  <si>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</si>
  <si>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</si>
  <si>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</si>
  <si>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</si>
  <si>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</si>
  <si>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</si>
  <si>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</si>
  <si>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</si>
  <si>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</si>
  <si>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</si>
  <si>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</si>
  <si>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</si>
  <si>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</si>
  <si>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</si>
  <si>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</si>
  <si>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</si>
  <si>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</si>
  <si>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</si>
  <si>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</si>
  <si>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</si>
  <si>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</si>
  <si>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</si>
  <si>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</si>
  <si>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</si>
  <si>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</si>
  <si>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</si>
  <si>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</si>
  <si>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</si>
  <si>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</si>
  <si>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</si>
  <si>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</si>
  <si>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</si>
  <si>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</si>
  <si>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</si>
  <si>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</si>
  <si>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</si>
  <si>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</si>
  <si>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</si>
  <si>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</si>
  <si>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</si>
  <si>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</si>
  <si>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</si>
  <si>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</si>
  <si>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</si>
  <si>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</si>
  <si>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</si>
  <si>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</si>
  <si>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</si>
  <si>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</si>
  <si>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</si>
  <si>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</si>
  <si>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</si>
  <si>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</si>
  <si>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</si>
  <si>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</si>
  <si>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</si>
  <si>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</si>
  <si>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</si>
  <si>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</si>
  <si>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</si>
  <si>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</si>
  <si>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</si>
  <si>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</si>
  <si>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</si>
  <si>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</si>
  <si>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</si>
  <si>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</si>
  <si>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</si>
  <si>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</si>
  <si>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</si>
  <si>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</si>
  <si>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</si>
  <si>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</si>
  <si>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</si>
  <si>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</si>
  <si>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</si>
  <si>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</si>
  <si>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</si>
  <si>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</si>
  <si>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</si>
  <si>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</si>
  <si>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</si>
  <si>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</si>
  <si>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</si>
  <si>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</si>
  <si>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</si>
  <si>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</si>
  <si>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</si>
  <si>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</si>
  <si>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</si>
  <si>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</si>
  <si>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</si>
  <si>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</si>
  <si>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</si>
  <si>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</si>
  <si>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</si>
  <si>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</si>
  <si>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</si>
  <si>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</si>
  <si>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</si>
  <si>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</si>
  <si>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</si>
  <si>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</si>
  <si>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</si>
  <si>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</si>
  <si>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</si>
  <si>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</si>
  <si>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</si>
  <si>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</si>
  <si>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</si>
  <si>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</si>
  <si>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</si>
  <si>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</si>
  <si>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</si>
  <si>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</si>
  <si>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</si>
  <si>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</si>
  <si>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</si>
  <si>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</si>
  <si>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</si>
  <si>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</si>
  <si>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</si>
  <si>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</si>
  <si>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</si>
  <si>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</si>
  <si>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</si>
  <si>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</si>
  <si>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</si>
  <si>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</si>
  <si>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</si>
  <si>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</si>
  <si>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</si>
  <si>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</si>
  <si>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</si>
  <si>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</si>
  <si>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</si>
  <si>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</si>
  <si>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</si>
  <si>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</si>
  <si>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</si>
  <si>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</si>
  <si>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</si>
  <si>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</si>
  <si>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</si>
  <si>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</si>
  <si>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</si>
  <si>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</si>
  <si>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</si>
  <si>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</si>
  <si>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</si>
  <si>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</si>
  <si>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</si>
  <si>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</si>
  <si>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</si>
  <si>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</si>
  <si>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</si>
  <si>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</si>
  <si>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</si>
  <si>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</si>
  <si>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</si>
  <si>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</si>
  <si>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</si>
  <si>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</si>
  <si>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</si>
  <si>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</si>
  <si>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</si>
  <si>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</si>
  <si>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</si>
  <si>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</si>
  <si>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</si>
  <si>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</si>
  <si>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</si>
  <si>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</si>
  <si>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</si>
  <si>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</si>
  <si>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</si>
  <si>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</si>
  <si>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</si>
  <si>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</si>
  <si>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</si>
  <si>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</si>
  <si>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</si>
  <si>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</si>
  <si>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</si>
  <si>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</si>
  <si>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</si>
  <si>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</si>
  <si>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</si>
  <si>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</si>
  <si>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</si>
  <si>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</si>
  <si>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</si>
  <si>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</si>
  <si>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</si>
  <si>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</si>
  <si>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</si>
  <si>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</si>
  <si>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</si>
  <si>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</si>
  <si>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</si>
  <si>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</si>
  <si>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</si>
  <si>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</si>
  <si>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</si>
  <si>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</si>
  <si>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</si>
  <si>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</si>
  <si>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</si>
  <si>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</si>
  <si>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</si>
  <si>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</si>
  <si>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</si>
  <si>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</si>
  <si>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</si>
  <si>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</si>
  <si>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</si>
  <si>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</si>
  <si>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</si>
  <si>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</si>
  <si>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</si>
  <si>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</si>
  <si>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</si>
  <si>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</si>
  <si>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</si>
  <si>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</si>
  <si>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</si>
  <si>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</si>
  <si>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</si>
  <si>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</si>
  <si>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</si>
  <si>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</si>
  <si>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</si>
  <si>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</si>
  <si>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</si>
  <si>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</si>
  <si>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</si>
  <si>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</si>
  <si>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</si>
  <si>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</si>
  <si>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</si>
  <si>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</si>
  <si>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</si>
  <si>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</si>
  <si>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</si>
  <si>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</si>
  <si>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</si>
  <si>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</si>
  <si>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</si>
  <si>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</si>
  <si>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</si>
  <si>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</si>
  <si>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</si>
  <si>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</si>
  <si>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</si>
  <si>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</si>
  <si>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</si>
  <si>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</si>
  <si>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</si>
  <si>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</si>
  <si>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</si>
  <si>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</si>
  <si>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</si>
  <si>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</si>
  <si>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</si>
  <si>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</si>
  <si>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</si>
  <si>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</si>
  <si>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</si>
  <si>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</si>
  <si>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</si>
  <si>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</si>
  <si>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</si>
  <si>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</si>
  <si>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</si>
  <si>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</si>
  <si>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</si>
  <si>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</si>
  <si>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</si>
  <si>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</si>
  <si>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</si>
  <si>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</si>
  <si>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</si>
  <si>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</si>
  <si>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</si>
  <si>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</si>
  <si>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</si>
  <si>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</si>
  <si>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</si>
  <si>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</si>
  <si>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</si>
  <si>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</si>
  <si>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</si>
  <si>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</si>
  <si>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</si>
  <si>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</si>
  <si>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</si>
  <si>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</si>
  <si>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</si>
  <si>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</si>
  <si>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</si>
  <si>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</si>
  <si>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</si>
  <si>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</si>
  <si>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</si>
  <si>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</si>
  <si>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</si>
  <si>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</si>
  <si>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</si>
  <si>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</si>
  <si>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</si>
  <si>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</si>
  <si>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</si>
  <si>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</si>
  <si>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</si>
  <si>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</si>
  <si>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</si>
  <si>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</si>
  <si>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</si>
  <si>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</si>
  <si>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</si>
  <si>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</si>
  <si>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</si>
  <si>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</si>
  <si>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</si>
  <si>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</si>
  <si>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</si>
  <si>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</si>
  <si>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</si>
  <si>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</si>
  <si>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</si>
  <si>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</si>
  <si>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</si>
  <si>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</si>
  <si>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</si>
  <si>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</si>
  <si>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</si>
  <si>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</si>
  <si>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</si>
  <si>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</si>
  <si>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</si>
  <si>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</si>
  <si>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</si>
  <si>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</si>
  <si>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</si>
  <si>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</si>
  <si>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</si>
  <si>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</si>
  <si>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</si>
  <si>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</si>
  <si>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</si>
  <si>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</si>
  <si>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</si>
  <si>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</si>
  <si>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</si>
  <si>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</si>
  <si>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</si>
  <si>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</si>
  <si>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</si>
  <si>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</si>
  <si>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</si>
  <si>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</si>
  <si>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</si>
  <si>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</si>
  <si>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</si>
  <si>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</si>
  <si>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</si>
  <si>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</si>
  <si>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</si>
  <si>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</si>
  <si>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</si>
  <si>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</si>
  <si>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</si>
  <si>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</si>
  <si>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</si>
  <si>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</si>
  <si>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</si>
  <si>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</si>
  <si>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</si>
  <si>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</si>
  <si>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</si>
  <si>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</si>
  <si>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</si>
  <si>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</si>
  <si>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</si>
  <si>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</si>
  <si>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</si>
  <si>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</si>
  <si>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</si>
  <si>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</si>
  <si>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</si>
  <si>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</si>
  <si>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</si>
  <si>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</si>
  <si>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</si>
  <si>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</si>
  <si>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</si>
  <si>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</si>
  <si>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</si>
  <si>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</si>
  <si>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</si>
  <si>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</si>
  <si>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</si>
  <si>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</si>
  <si>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</si>
  <si>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</si>
  <si>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</si>
  <si>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</si>
  <si>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</si>
  <si>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</si>
  <si>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</si>
  <si>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</si>
  <si>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</si>
  <si>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</si>
  <si>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</si>
  <si>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</si>
  <si>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</si>
  <si>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</si>
  <si>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</si>
  <si>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</si>
  <si>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</si>
  <si>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</si>
  <si>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</si>
  <si>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</si>
  <si>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</si>
  <si>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</si>
  <si>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</si>
  <si>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</si>
  <si>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</si>
  <si>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</si>
  <si>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</si>
  <si>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</si>
  <si>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</si>
  <si>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</si>
  <si>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</si>
  <si>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</si>
  <si>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</si>
  <si>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</si>
  <si>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</si>
  <si>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</si>
  <si>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</si>
  <si>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</si>
  <si>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</si>
  <si>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</si>
  <si>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</si>
  <si>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</si>
  <si>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</si>
  <si>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</si>
  <si>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</si>
  <si>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</si>
  <si>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</si>
  <si>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</si>
  <si>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</si>
  <si>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</si>
  <si>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</si>
  <si>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</si>
  <si>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</si>
  <si>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</si>
  <si>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</si>
  <si>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</si>
  <si>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</si>
  <si>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</si>
  <si>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</si>
  <si>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</si>
  <si>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</si>
  <si>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</si>
  <si>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</si>
  <si>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</si>
  <si>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</si>
  <si>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</si>
  <si>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</si>
  <si>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</si>
  <si>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</si>
  <si>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</si>
  <si>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</si>
  <si>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</si>
  <si>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</si>
  <si>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</si>
  <si>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</si>
  <si>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</si>
  <si>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</si>
  <si>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</si>
  <si>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</si>
  <si>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</si>
  <si>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</si>
  <si>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</si>
  <si>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</si>
  <si>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</si>
  <si>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</si>
  <si>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</si>
  <si>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</si>
  <si>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</si>
  <si>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</si>
  <si>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</si>
  <si>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</si>
  <si>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</si>
  <si>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</si>
  <si>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</si>
  <si>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</si>
  <si>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</si>
  <si>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</si>
  <si>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</si>
  <si>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</si>
  <si>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</si>
  <si>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</si>
  <si>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</si>
  <si>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</si>
  <si>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</si>
  <si>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</si>
  <si>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</si>
  <si>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</si>
  <si>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</si>
  <si>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</si>
  <si>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</si>
  <si>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</si>
  <si>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</si>
  <si>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</si>
  <si>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</si>
  <si>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</si>
  <si>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</si>
  <si>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</si>
  <si>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</si>
  <si>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</si>
  <si>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</si>
  <si>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</si>
  <si>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</si>
  <si>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</si>
  <si>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</si>
  <si>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</si>
  <si>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</si>
  <si>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</si>
  <si>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</si>
  <si>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</si>
  <si>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</si>
  <si>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</si>
  <si>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</si>
  <si>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</si>
  <si>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</si>
  <si>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</si>
  <si>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</si>
  <si>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</si>
  <si>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</si>
  <si>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</si>
  <si>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</si>
  <si>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</si>
  <si>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</si>
  <si>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</si>
  <si>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</si>
  <si>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</si>
  <si>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</si>
  <si>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</si>
  <si>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</si>
  <si>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</si>
  <si>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</si>
  <si>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</si>
  <si>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</si>
  <si>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</si>
  <si>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</si>
  <si>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</si>
  <si>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</si>
  <si>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</si>
  <si>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</si>
  <si>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</si>
  <si>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</si>
  <si>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</si>
  <si>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</si>
  <si>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</si>
  <si>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</si>
  <si>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</si>
  <si>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</si>
  <si>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</si>
  <si>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</si>
  <si>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</si>
  <si>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</si>
  <si>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</si>
  <si>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</si>
  <si>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</si>
  <si>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</si>
  <si>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</si>
  <si>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</si>
  <si>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</si>
  <si>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</si>
  <si>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</si>
  <si>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</si>
  <si>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</si>
  <si>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</si>
  <si>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</si>
  <si>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</si>
  <si>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</si>
  <si>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</si>
  <si>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</si>
  <si>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</si>
  <si>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</si>
  <si>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</si>
  <si>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</si>
  <si>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</si>
  <si>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</si>
  <si>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</si>
  <si>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</si>
  <si>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</si>
  <si>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</si>
  <si>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</si>
  <si>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</si>
  <si>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</si>
  <si>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</si>
  <si>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</si>
  <si>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</si>
  <si>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</si>
  <si>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</si>
  <si>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</si>
  <si>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</si>
  <si>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</si>
  <si>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</si>
  <si>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</si>
  <si>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</si>
  <si>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</si>
  <si>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</si>
  <si>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</si>
  <si>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</si>
  <si>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</si>
  <si>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</si>
  <si>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</si>
  <si>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</si>
  <si>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</si>
  <si>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</si>
  <si>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</si>
  <si>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</si>
  <si>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</si>
  <si>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</si>
  <si>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</si>
  <si>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</si>
  <si>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</si>
  <si>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</si>
  <si>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</si>
  <si>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</si>
  <si>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</si>
  <si>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</si>
  <si>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</si>
  <si>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</si>
  <si>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</si>
  <si>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</si>
  <si>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</si>
  <si>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</si>
  <si>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</si>
  <si>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</si>
  <si>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</si>
  <si>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</si>
  <si>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</si>
  <si>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</si>
  <si>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</si>
  <si>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</si>
  <si>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</si>
  <si>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</si>
  <si>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</si>
  <si>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</si>
  <si>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</si>
  <si>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</si>
  <si>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</si>
  <si>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</si>
  <si>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</si>
  <si>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</si>
  <si>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</si>
  <si>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</si>
  <si>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</si>
  <si>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</si>
  <si>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</si>
  <si>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</si>
  <si>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</si>
  <si>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</si>
  <si>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</si>
  <si>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</si>
  <si>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</si>
  <si>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</si>
  <si>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</si>
  <si>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</si>
  <si>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</si>
  <si>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</si>
  <si>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</si>
  <si>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</si>
  <si>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</si>
  <si>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</si>
  <si>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</si>
  <si>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</si>
  <si>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</si>
  <si>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</si>
  <si>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</si>
  <si>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</si>
  <si>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</si>
  <si>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</si>
  <si>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</si>
  <si>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</si>
  <si>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</si>
  <si>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</si>
  <si>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</si>
  <si>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</si>
  <si>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</si>
  <si>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</si>
  <si>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</si>
  <si>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</si>
  <si>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</si>
  <si>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</si>
  <si>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</si>
  <si>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</si>
  <si>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</si>
  <si>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</si>
  <si>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</si>
  <si>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</si>
  <si>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</si>
  <si>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</si>
  <si>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</si>
  <si>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</si>
  <si>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</si>
  <si>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</si>
  <si>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</si>
  <si>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</si>
  <si>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</si>
  <si>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</si>
  <si>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</si>
  <si>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</si>
  <si>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</si>
  <si>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</si>
  <si>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</si>
  <si>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</si>
  <si>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</si>
  <si>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</si>
  <si>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</si>
  <si>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</si>
  <si>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</si>
  <si>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</si>
  <si>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</si>
  <si>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</si>
  <si>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</si>
  <si>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</si>
  <si>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</si>
  <si>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</si>
  <si>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</si>
  <si>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</si>
  <si>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</si>
  <si>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</si>
  <si>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</si>
  <si>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</si>
  <si>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</si>
  <si>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</si>
  <si>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</si>
  <si>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</si>
  <si>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</si>
  <si>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</si>
  <si>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</si>
  <si>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</si>
  <si>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</si>
  <si>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</si>
  <si>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</si>
  <si>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</si>
  <si>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</si>
  <si>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</si>
  <si>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</si>
  <si>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</si>
  <si>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</si>
  <si>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</si>
  <si>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</si>
  <si>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</si>
  <si>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</si>
  <si>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</si>
  <si>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</si>
  <si>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</si>
  <si>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</si>
  <si>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</si>
  <si>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</si>
  <si>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</si>
  <si>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</si>
  <si>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</si>
  <si>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</si>
  <si>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</si>
  <si>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</si>
  <si>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</si>
  <si>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</si>
  <si>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</si>
  <si>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</si>
  <si>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</si>
  <si>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</si>
  <si>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</si>
  <si>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</si>
  <si>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</si>
  <si>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</si>
  <si>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</si>
  <si>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</si>
  <si>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</si>
  <si>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</si>
  <si>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</si>
  <si>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</si>
  <si>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</si>
  <si>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</si>
  <si>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</si>
  <si>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</si>
  <si>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</si>
  <si>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</si>
  <si>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</si>
  <si>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</si>
  <si>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</si>
  <si>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</si>
  <si>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</si>
  <si>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</si>
  <si>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</si>
  <si>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</si>
  <si>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</si>
  <si>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</si>
  <si>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</si>
  <si>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</si>
  <si>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</si>
  <si>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</si>
  <si>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</si>
  <si>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</si>
  <si>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</si>
  <si>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</si>
  <si>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</si>
  <si>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</si>
  <si>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</si>
  <si>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</si>
  <si>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</si>
  <si>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</si>
  <si>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</si>
  <si>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</si>
  <si>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</si>
  <si>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</si>
  <si>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</si>
  <si>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</si>
  <si>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</si>
  <si>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</si>
  <si>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</si>
  <si>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</si>
  <si>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</si>
  <si>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</si>
  <si>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</si>
  <si>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</si>
  <si>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</si>
  <si>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</si>
  <si>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</si>
  <si>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</si>
  <si>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</si>
  <si>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</si>
  <si>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</si>
  <si>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</si>
  <si>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</si>
  <si>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</si>
  <si>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</si>
  <si>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</si>
  <si>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</si>
  <si>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</si>
  <si>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</si>
  <si>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</si>
  <si>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</si>
  <si>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</si>
  <si>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</si>
  <si>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</si>
  <si>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</si>
  <si>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</si>
  <si>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</si>
  <si>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</si>
  <si>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</si>
  <si>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</si>
  <si>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</si>
  <si>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</si>
  <si>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</si>
  <si>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</si>
  <si>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</si>
  <si>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</si>
  <si>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</si>
  <si>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</si>
  <si>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</si>
  <si>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</si>
  <si>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</si>
  <si>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</si>
  <si>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</si>
  <si>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</si>
  <si>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</si>
  <si>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</si>
  <si>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</si>
  <si>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</si>
  <si>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</si>
  <si>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</si>
  <si>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</si>
  <si>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</si>
  <si>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</si>
  <si>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</si>
  <si>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</si>
  <si>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</si>
  <si>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</si>
  <si>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</si>
  <si>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</si>
  <si>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</si>
  <si>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</si>
  <si>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</si>
  <si>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</si>
  <si>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</si>
  <si>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</si>
  <si>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</si>
  <si>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</si>
  <si>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</si>
  <si>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</si>
  <si>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</si>
  <si>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</si>
  <si>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</si>
  <si>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</si>
  <si>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</si>
  <si>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</si>
  <si>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</si>
  <si>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</si>
  <si>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</si>
  <si>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</si>
  <si>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</si>
  <si>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</si>
  <si>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</si>
  <si>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</si>
  <si>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</si>
  <si>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</si>
  <si>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</si>
  <si>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</si>
  <si>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</si>
  <si>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</si>
  <si>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</si>
  <si>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</si>
  <si>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</si>
  <si>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</si>
  <si>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</si>
  <si>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</si>
  <si>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</si>
  <si>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</si>
  <si>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</si>
  <si>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</si>
  <si>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</si>
  <si>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</si>
  <si>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</si>
  <si>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</si>
  <si>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</si>
  <si>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</si>
  <si>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</si>
  <si>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</si>
  <si>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</si>
  <si>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</si>
  <si>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</si>
  <si>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</si>
  <si>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</si>
  <si>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</si>
  <si>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</si>
  <si>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</si>
  <si>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</si>
  <si>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</si>
  <si>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</si>
  <si>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</si>
  <si>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</si>
  <si>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</si>
  <si>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</si>
  <si>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</si>
  <si>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</si>
  <si>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</si>
  <si>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</si>
  <si>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</si>
  <si>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</si>
  <si>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</si>
  <si>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</si>
  <si>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</si>
  <si>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</si>
  <si>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</si>
  <si>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</si>
  <si>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</si>
  <si>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</si>
  <si>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</si>
  <si>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</si>
  <si>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</si>
  <si>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</si>
  <si>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</si>
  <si>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</si>
  <si>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</si>
  <si>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</si>
  <si>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</si>
  <si>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</si>
  <si>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</si>
  <si>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</si>
  <si>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</si>
  <si>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</si>
  <si>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</si>
  <si>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</si>
  <si>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</si>
  <si>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</si>
  <si>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</si>
  <si>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</si>
  <si>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</si>
  <si>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</si>
  <si>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</si>
  <si>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</si>
  <si>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</si>
  <si>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</si>
  <si>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</si>
  <si>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</si>
  <si>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</si>
  <si>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</si>
  <si>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</si>
  <si>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</si>
  <si>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</si>
  <si>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</si>
  <si>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</si>
  <si>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</si>
  <si>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</si>
  <si>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</si>
  <si>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</si>
  <si>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</si>
  <si>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</si>
  <si>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</si>
  <si>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</si>
  <si>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</si>
  <si>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</si>
  <si>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</si>
  <si>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</si>
  <si>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</si>
  <si>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</si>
  <si>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</si>
  <si>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</si>
  <si>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</si>
  <si>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</si>
  <si>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</si>
  <si>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</si>
  <si>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</si>
  <si>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</si>
  <si>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</si>
  <si>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</si>
  <si>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</si>
  <si>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</si>
  <si>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</si>
  <si>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</si>
  <si>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</si>
  <si>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</si>
  <si>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</si>
  <si>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</si>
  <si>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</si>
  <si>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</si>
  <si>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</si>
  <si>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</si>
  <si>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</si>
  <si>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</si>
  <si>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</si>
  <si>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</si>
  <si>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</si>
  <si>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</si>
  <si>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</si>
  <si>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</si>
  <si>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</si>
  <si>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</si>
  <si>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</si>
  <si>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</si>
  <si>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</si>
  <si>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</si>
  <si>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</si>
  <si>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</si>
  <si>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</si>
  <si>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</si>
  <si>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</si>
  <si>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</si>
  <si>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</si>
  <si>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</si>
  <si>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</si>
  <si>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</si>
  <si>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</si>
  <si>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</si>
  <si>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</si>
  <si>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</si>
  <si>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</si>
  <si>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</si>
  <si>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</si>
  <si>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</si>
  <si>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</si>
  <si>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</si>
  <si>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</si>
  <si>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</si>
  <si>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</si>
  <si>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</si>
  <si>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</si>
  <si>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</si>
  <si>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</si>
  <si>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</si>
  <si>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</si>
  <si>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</si>
  <si>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</si>
  <si>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</si>
  <si>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</si>
  <si>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</si>
  <si>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</si>
  <si>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</si>
  <si>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</si>
  <si>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</si>
  <si>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</si>
  <si>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</si>
  <si>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</si>
  <si>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</si>
  <si>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</si>
  <si>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</si>
  <si>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</si>
  <si>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</si>
  <si>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</si>
  <si>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</si>
  <si>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</si>
  <si>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</si>
  <si>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</si>
  <si>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</si>
  <si>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</si>
  <si>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</si>
  <si>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</si>
  <si>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</si>
  <si>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</si>
  <si>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</si>
  <si>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</si>
  <si>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</si>
  <si>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</si>
  <si>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</si>
  <si>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</si>
  <si>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</si>
  <si>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</si>
  <si>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</si>
  <si>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</si>
  <si>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</si>
  <si>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</si>
  <si>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</si>
  <si>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</si>
  <si>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</si>
  <si>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</si>
  <si>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</si>
  <si>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</si>
  <si>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</si>
  <si>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</si>
  <si>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</si>
  <si>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</si>
  <si>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</si>
  <si>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</si>
  <si>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</si>
  <si>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</si>
  <si>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</si>
  <si>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</si>
  <si>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</si>
  <si>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</si>
  <si>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</si>
  <si>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</si>
  <si>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</si>
  <si>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</si>
  <si>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</si>
  <si>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</si>
  <si>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</si>
  <si>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</si>
  <si>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</si>
  <si>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</si>
  <si>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</si>
  <si>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</si>
  <si>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</si>
  <si>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</si>
  <si>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</si>
  <si>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</si>
  <si>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</si>
  <si>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</si>
  <si>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</si>
  <si>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</si>
  <si>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</si>
  <si>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</si>
  <si>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</si>
  <si>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</si>
  <si>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</si>
  <si>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</si>
  <si>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</si>
  <si>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</si>
  <si>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</si>
  <si>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</si>
  <si>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</si>
  <si>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</si>
  <si>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</si>
  <si>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</si>
  <si>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</si>
  <si>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</si>
  <si>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</si>
  <si>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</si>
  <si>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</si>
  <si>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</si>
  <si>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</si>
  <si>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</si>
  <si>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</si>
  <si>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</si>
  <si>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</si>
  <si>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</si>
  <si>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</si>
  <si>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</si>
  <si>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</si>
  <si>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</si>
  <si>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</si>
  <si>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</si>
  <si>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</si>
  <si>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</si>
  <si>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</si>
  <si>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</si>
  <si>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</si>
  <si>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</si>
  <si>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</si>
  <si>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</si>
  <si>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</si>
  <si>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</si>
  <si>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</si>
  <si>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</si>
  <si>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</si>
  <si>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</si>
  <si>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</si>
  <si>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</si>
  <si>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</si>
  <si>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</si>
  <si>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</si>
  <si>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</si>
  <si>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</si>
  <si>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</si>
  <si>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</si>
  <si>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</si>
  <si>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</si>
  <si>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</si>
  <si>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</si>
  <si>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</si>
  <si>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</si>
  <si>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</si>
  <si>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</si>
  <si>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</si>
  <si>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</si>
  <si>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</si>
  <si>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</si>
  <si>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</si>
  <si>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</si>
  <si>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</si>
  <si>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</si>
  <si>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</si>
  <si>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</si>
  <si>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</si>
  <si>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</si>
  <si>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</si>
  <si>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</si>
  <si>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</si>
  <si>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</si>
  <si>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</si>
  <si>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</si>
  <si>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</si>
  <si>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</si>
  <si>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</si>
  <si>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</si>
  <si>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</si>
  <si>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</si>
  <si>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</si>
  <si>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</si>
  <si>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</si>
  <si>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</si>
  <si>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</si>
  <si>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</si>
  <si>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</si>
  <si>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</si>
  <si>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</si>
  <si>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</si>
  <si>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</si>
  <si>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</si>
  <si>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</si>
  <si>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</si>
  <si>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</si>
  <si>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</si>
  <si>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</si>
  <si>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</si>
  <si>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</si>
  <si>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</si>
  <si>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</si>
  <si>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</si>
  <si>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</si>
  <si>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</si>
  <si>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</si>
  <si>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</si>
  <si>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</si>
  <si>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</si>
  <si>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</si>
  <si>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</si>
  <si>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</si>
  <si>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</si>
  <si>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</si>
  <si>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</si>
  <si>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</si>
  <si>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</si>
  <si>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</si>
  <si>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</si>
  <si>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</si>
  <si>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</si>
  <si>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</si>
  <si>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</si>
  <si>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</si>
  <si>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</si>
  <si>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</si>
  <si>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</si>
  <si>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</si>
  <si>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</si>
  <si>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</si>
  <si>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</si>
  <si>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</si>
  <si>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</si>
  <si>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</si>
  <si>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</si>
  <si>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</si>
  <si>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</si>
  <si>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</si>
  <si>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</si>
  <si>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</si>
  <si>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</si>
  <si>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</si>
  <si>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</si>
  <si>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</si>
  <si>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</si>
  <si>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</si>
  <si>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</si>
  <si>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</si>
  <si>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</si>
  <si>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</si>
  <si>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</si>
  <si>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</si>
  <si>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</si>
  <si>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</si>
  <si>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</si>
  <si>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</si>
  <si>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</si>
  <si>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</si>
  <si>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</si>
  <si>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</si>
  <si>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</si>
  <si>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</si>
  <si>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</si>
  <si>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</si>
  <si>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</si>
  <si>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</si>
  <si>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</si>
  <si>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</si>
  <si>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</si>
  <si>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</si>
  <si>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</si>
  <si>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</si>
  <si>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</si>
  <si>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</si>
  <si>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</si>
  <si>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</si>
  <si>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</si>
  <si>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</si>
  <si>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</si>
  <si>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</si>
  <si>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</si>
  <si>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</si>
  <si>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</si>
  <si>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</si>
  <si>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</si>
  <si>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</si>
  <si>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</si>
  <si>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</si>
  <si>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</si>
  <si>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</si>
  <si>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</si>
  <si>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</si>
  <si>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</si>
  <si>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</si>
  <si>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</si>
  <si>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</si>
  <si>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</si>
  <si>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</si>
  <si>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</si>
  <si>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</si>
  <si>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</si>
  <si>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</si>
  <si>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</si>
  <si>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</si>
  <si>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</si>
  <si>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</si>
  <si>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</si>
  <si>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</si>
  <si>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</si>
  <si>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</si>
  <si>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</si>
  <si>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</si>
  <si>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</si>
  <si>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</si>
  <si>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</si>
  <si>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</si>
  <si>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</si>
  <si>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</si>
  <si>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</si>
  <si>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</si>
  <si>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</si>
  <si>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</si>
  <si>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</si>
  <si>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</si>
  <si>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</si>
  <si>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</si>
  <si>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</si>
  <si>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</si>
  <si>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</si>
  <si>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</si>
  <si>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</si>
  <si>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</si>
  <si>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</si>
  <si>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</si>
  <si>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</si>
  <si>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</si>
  <si>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</si>
  <si>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</si>
  <si>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</si>
  <si>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</si>
  <si>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</si>
  <si>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</si>
  <si>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</si>
  <si>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</si>
  <si>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</si>
  <si>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</si>
  <si>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</si>
  <si>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</si>
  <si>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</si>
  <si>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</si>
  <si>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</si>
  <si>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</si>
  <si>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</si>
  <si>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</si>
  <si>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</si>
  <si>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</si>
  <si>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</si>
  <si>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</si>
  <si>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</si>
  <si>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</si>
  <si>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</si>
  <si>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</si>
  <si>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</si>
  <si>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</si>
  <si>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</si>
  <si>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</si>
  <si>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</si>
  <si>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</si>
  <si>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</si>
  <si>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</si>
  <si>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</si>
  <si>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</si>
  <si>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</si>
  <si>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</si>
  <si>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</si>
  <si>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</si>
  <si>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</si>
  <si>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</si>
  <si>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</si>
  <si>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</si>
  <si>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</si>
  <si>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</si>
  <si>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</si>
  <si>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</si>
  <si>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</si>
  <si>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</si>
  <si>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</si>
  <si>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</si>
  <si>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</si>
  <si>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</si>
  <si>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</si>
  <si>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</si>
  <si>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</si>
  <si>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</si>
  <si>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</si>
  <si>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</si>
  <si>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</si>
  <si>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</si>
  <si>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</si>
  <si>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</si>
  <si>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</si>
  <si>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</si>
  <si>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</si>
  <si>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</si>
  <si>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</si>
  <si>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</si>
  <si>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</si>
  <si>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</si>
  <si>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</si>
  <si>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</si>
  <si>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</si>
  <si>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</si>
  <si>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</si>
  <si>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</si>
  <si>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</si>
  <si>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</si>
  <si>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</si>
  <si>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</si>
  <si>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</si>
  <si>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</si>
  <si>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</si>
  <si>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</si>
  <si>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</si>
  <si>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</si>
  <si>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</si>
  <si>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</si>
  <si>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</si>
  <si>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</si>
  <si>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</si>
  <si>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</si>
  <si>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</si>
  <si>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</si>
  <si>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</si>
  <si>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</si>
  <si>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</si>
  <si>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</si>
  <si>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</si>
  <si>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</si>
  <si>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</si>
  <si>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</si>
  <si>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</si>
  <si>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</si>
  <si>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</si>
  <si>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</si>
  <si>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</si>
  <si>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</si>
  <si>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</si>
  <si>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</si>
  <si>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</si>
  <si>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</si>
  <si>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</si>
  <si>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</si>
  <si>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</si>
  <si>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</si>
  <si>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</si>
  <si>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</si>
  <si>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</si>
  <si>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</si>
  <si>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</si>
  <si>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</si>
  <si>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</si>
  <si>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</si>
  <si>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</si>
  <si>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</si>
  <si>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</si>
  <si>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</si>
  <si>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</si>
  <si>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</si>
  <si>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</si>
  <si>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</si>
  <si>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</si>
  <si>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</si>
  <si>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</si>
  <si>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</si>
  <si>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</si>
  <si>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</si>
  <si>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</si>
  <si>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</si>
  <si>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</si>
  <si>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</si>
  <si>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</si>
  <si>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</si>
  <si>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</si>
  <si>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</si>
  <si>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</si>
  <si>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</si>
  <si>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</si>
  <si>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</si>
  <si>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</si>
  <si>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</si>
  <si>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</si>
  <si>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</si>
  <si>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</si>
  <si>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</si>
  <si>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</si>
  <si>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</si>
  <si>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</si>
  <si>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</si>
  <si>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</si>
  <si>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</si>
  <si>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</si>
  <si>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</si>
  <si>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</si>
  <si>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</si>
  <si>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</si>
  <si>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</si>
  <si>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</si>
  <si>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</si>
  <si>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</si>
  <si>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</si>
  <si>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</si>
  <si>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</si>
  <si>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</si>
  <si>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</si>
  <si>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</si>
  <si>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</si>
  <si>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</si>
  <si>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</si>
  <si>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</si>
  <si>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</si>
  <si>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</si>
  <si>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</si>
  <si>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</si>
  <si>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</si>
  <si>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</si>
  <si>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</si>
  <si>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</si>
  <si>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</si>
  <si>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</si>
  <si>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</si>
  <si>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</si>
  <si>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</si>
  <si>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</si>
  <si>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</si>
  <si>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</si>
  <si>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</si>
  <si>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</si>
  <si>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</si>
  <si>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</si>
  <si>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</si>
  <si>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</si>
  <si>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</si>
  <si>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</si>
  <si>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</si>
  <si>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</si>
  <si>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</si>
  <si>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</si>
  <si>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</si>
  <si>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</si>
  <si>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</si>
  <si>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</si>
  <si>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</si>
  <si>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</si>
  <si>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</si>
  <si>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</si>
  <si>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</si>
  <si>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</si>
  <si>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</si>
  <si>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</si>
  <si>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</si>
  <si>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</si>
  <si>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</si>
  <si>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</si>
  <si>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</si>
  <si>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</si>
  <si>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</si>
  <si>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</si>
  <si>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</si>
  <si>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</si>
  <si>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</si>
  <si>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</si>
  <si>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</si>
  <si>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</si>
  <si>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</si>
  <si>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</si>
  <si>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</si>
  <si>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</si>
  <si>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</si>
  <si>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</si>
  <si>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</si>
  <si>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</si>
  <si>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</si>
  <si>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</si>
  <si>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</si>
  <si>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</si>
  <si>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</si>
  <si>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</si>
  <si>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</si>
  <si>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</si>
  <si>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</si>
  <si>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</si>
  <si>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</si>
  <si>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</si>
  <si>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</si>
  <si>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</si>
  <si>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</si>
  <si>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</si>
  <si>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</si>
  <si>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</si>
  <si>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</si>
  <si>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</si>
  <si>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</si>
  <si>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</si>
  <si>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</si>
  <si>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</si>
  <si>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</si>
  <si>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</si>
  <si>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</si>
  <si>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</si>
  <si>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</si>
  <si>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</si>
  <si>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</si>
  <si>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</si>
  <si>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</si>
  <si>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</si>
  <si>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</si>
  <si>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</si>
  <si>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</si>
  <si>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</si>
  <si>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</si>
  <si>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</si>
  <si>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</si>
  <si>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</si>
  <si>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</si>
  <si>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</si>
  <si>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</si>
  <si>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</si>
  <si>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</si>
  <si>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</si>
  <si>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</si>
  <si>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</si>
  <si>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</si>
  <si>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</si>
  <si>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</si>
  <si>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</si>
  <si>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</si>
  <si>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</si>
  <si>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</si>
  <si>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</si>
  <si>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</si>
  <si>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</si>
  <si>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</si>
  <si>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</si>
  <si>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</si>
  <si>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</si>
  <si>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</si>
  <si>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</si>
  <si>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</si>
  <si>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</si>
  <si>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</si>
  <si>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</si>
  <si>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</si>
  <si>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</si>
  <si>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</si>
  <si>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</si>
  <si>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</si>
  <si>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</si>
  <si>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</si>
  <si>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</si>
  <si>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</si>
  <si>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</si>
  <si>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</si>
  <si>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</si>
  <si>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</si>
  <si>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</si>
  <si>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</si>
  <si>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</si>
  <si>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</si>
  <si>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</si>
  <si>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</si>
  <si>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</si>
  <si>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</si>
  <si>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</si>
  <si>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</si>
  <si>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</si>
  <si>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</si>
  <si>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</si>
  <si>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</si>
  <si>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</si>
  <si>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</si>
  <si>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</si>
  <si>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</si>
  <si>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</si>
  <si>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</si>
  <si>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</si>
  <si>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</si>
  <si>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</si>
  <si>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</si>
  <si>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</si>
  <si>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</si>
  <si>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</si>
  <si>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</si>
  <si>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</si>
  <si>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</si>
  <si>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</si>
  <si>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</si>
  <si>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</si>
  <si>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</si>
  <si>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</si>
  <si>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</si>
  <si>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</si>
  <si>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</si>
  <si>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</si>
  <si>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</si>
  <si>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</si>
  <si>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</si>
  <si>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</si>
  <si>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</si>
  <si>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</si>
  <si>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</si>
  <si>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</si>
  <si>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</si>
  <si>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</si>
  <si>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</si>
  <si>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</si>
  <si>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</si>
  <si>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</si>
  <si>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</si>
  <si>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</si>
  <si>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</si>
  <si>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</si>
  <si>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</si>
  <si>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</si>
  <si>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</si>
  <si>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</si>
  <si>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</si>
  <si>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</si>
  <si>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</si>
  <si>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</si>
  <si>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</si>
  <si>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</si>
  <si>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</si>
  <si>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</si>
  <si>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</si>
  <si>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</si>
  <si>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</si>
  <si>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</si>
  <si>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</si>
  <si>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</si>
  <si>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</si>
  <si>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</si>
  <si>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</si>
  <si>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</si>
  <si>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</si>
  <si>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</si>
  <si>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</si>
  <si>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</si>
  <si>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</si>
  <si>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</si>
  <si>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</si>
  <si>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</si>
  <si>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</si>
  <si>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</si>
  <si>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</si>
  <si>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</si>
  <si>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</si>
  <si>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</si>
  <si>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</si>
  <si>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</si>
  <si>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</si>
  <si>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</si>
  <si>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</si>
  <si>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</si>
  <si>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</si>
  <si>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</si>
  <si>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</si>
  <si>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</si>
  <si>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</si>
  <si>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</si>
  <si>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</si>
  <si>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</si>
  <si>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</si>
  <si>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</si>
  <si>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</si>
  <si>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</si>
  <si>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</si>
  <si>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</si>
  <si>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</si>
  <si>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</si>
  <si>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</si>
  <si>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</si>
  <si>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</si>
  <si>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</si>
  <si>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</si>
  <si>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</si>
  <si>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</si>
  <si>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</si>
  <si>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</si>
  <si>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</si>
  <si>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</si>
  <si>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</si>
  <si>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</si>
  <si>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</si>
  <si>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</si>
  <si>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</si>
  <si>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</si>
  <si>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</si>
  <si>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</si>
  <si>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</si>
  <si>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</si>
  <si>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</si>
  <si>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</si>
  <si>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</si>
  <si>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</si>
  <si>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</si>
  <si>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</si>
  <si>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</si>
  <si>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</si>
  <si>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</si>
  <si>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</si>
  <si>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</si>
  <si>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</si>
  <si>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</si>
  <si>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</si>
  <si>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</si>
  <si>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</si>
  <si>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</si>
  <si>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</si>
  <si>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</si>
  <si>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</si>
  <si>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</si>
  <si>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</si>
  <si>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</si>
  <si>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</si>
  <si>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</si>
  <si>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</si>
  <si>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</si>
  <si>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</si>
  <si>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</si>
  <si>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</si>
  <si>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</si>
  <si>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</si>
  <si>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</si>
  <si>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</si>
  <si>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</si>
  <si>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</si>
  <si>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</si>
  <si>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</si>
  <si>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</si>
  <si>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</si>
  <si>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</si>
  <si>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</si>
  <si>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</si>
  <si>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</si>
  <si>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</si>
  <si>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</si>
  <si>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</si>
  <si>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</si>
  <si>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</si>
  <si>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</si>
  <si>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</si>
  <si>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</si>
  <si>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</si>
  <si>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</si>
  <si>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</si>
  <si>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</si>
  <si>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</si>
  <si>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</si>
  <si>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</si>
  <si>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</si>
  <si>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</si>
  <si>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</si>
  <si>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</si>
  <si>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</si>
  <si>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</si>
  <si>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</si>
  <si>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</si>
  <si>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</si>
  <si>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</si>
  <si>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</si>
  <si>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</si>
  <si>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</si>
  <si>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</si>
  <si>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</si>
  <si>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</si>
  <si>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</si>
  <si>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</si>
  <si>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</si>
  <si>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</si>
  <si>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</si>
  <si>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</si>
  <si>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</si>
  <si>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</si>
  <si>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</si>
  <si>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</si>
  <si>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</si>
  <si>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</si>
  <si>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</si>
  <si>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</si>
  <si>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</si>
  <si>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</si>
  <si>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</si>
  <si>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</si>
  <si>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</si>
  <si>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</si>
  <si>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</si>
  <si>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</si>
  <si>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</si>
  <si>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</si>
  <si>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</si>
  <si>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</si>
  <si>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</si>
  <si>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</si>
  <si>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</si>
  <si>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</si>
  <si>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</si>
  <si>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</si>
  <si>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</si>
  <si>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</si>
  <si>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</si>
  <si>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</si>
  <si>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</si>
  <si>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</si>
  <si>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</si>
  <si>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</si>
  <si>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</si>
  <si>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</si>
  <si>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</si>
  <si>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</si>
  <si>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</si>
  <si>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</si>
  <si>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</si>
  <si>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</si>
  <si>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</si>
  <si>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</si>
  <si>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</si>
  <si>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</si>
  <si>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</si>
  <si>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</si>
  <si>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</si>
  <si>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</si>
  <si>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</si>
  <si>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</si>
  <si>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</si>
  <si>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</si>
  <si>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</si>
  <si>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</si>
  <si>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</si>
  <si>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</si>
  <si>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</si>
  <si>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</si>
  <si>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</si>
  <si>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</si>
  <si>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</si>
  <si>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</si>
  <si>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</si>
  <si>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</si>
  <si>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</si>
  <si>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</si>
  <si>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</si>
  <si>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</si>
  <si>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</si>
  <si>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</si>
  <si>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</si>
  <si>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</si>
  <si>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</si>
  <si>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</si>
  <si>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</si>
  <si>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</si>
  <si>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</si>
  <si>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</si>
  <si>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</si>
  <si>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</si>
  <si>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</si>
  <si>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</si>
  <si>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</si>
  <si>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</si>
  <si>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</si>
  <si>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</si>
  <si>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</si>
  <si>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</si>
  <si>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</si>
  <si>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</si>
  <si>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</si>
  <si>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</si>
  <si>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</si>
  <si>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</si>
  <si>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</si>
  <si>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</si>
  <si>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</si>
  <si>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</si>
  <si>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</si>
  <si>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</si>
  <si>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</si>
  <si>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</si>
  <si>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</si>
  <si>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</si>
  <si>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</si>
  <si>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</si>
  <si>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</si>
  <si>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</si>
  <si>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</si>
  <si>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</si>
  <si>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</si>
  <si>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</si>
  <si>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</si>
  <si>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</si>
  <si>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</si>
  <si>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</si>
  <si>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</si>
  <si>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</si>
  <si>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</si>
  <si>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</si>
  <si>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</si>
  <si>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</si>
  <si>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</si>
  <si>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</si>
  <si>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</si>
  <si>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</si>
  <si>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</si>
  <si>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</si>
  <si>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</si>
  <si>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</si>
  <si>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</si>
  <si>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</si>
  <si>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</si>
  <si>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</si>
  <si>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</si>
  <si>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</si>
  <si>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</si>
  <si>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</si>
  <si>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</si>
  <si>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</si>
  <si>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</si>
  <si>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</si>
  <si>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</si>
  <si>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</si>
  <si>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</si>
  <si>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</si>
  <si>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</si>
  <si>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</si>
  <si>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</si>
  <si>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</si>
  <si>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</si>
  <si>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</si>
  <si>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</si>
  <si>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</si>
  <si>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</si>
  <si>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</si>
  <si>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</si>
  <si>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</si>
  <si>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</si>
  <si>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</si>
  <si>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</si>
  <si>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</si>
  <si>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</si>
  <si>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</si>
  <si>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</si>
  <si>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</si>
  <si>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</si>
  <si>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</si>
  <si>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</si>
  <si>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</si>
  <si>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</si>
  <si>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</si>
  <si>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</si>
  <si>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</si>
  <si>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</si>
  <si>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</si>
  <si>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</si>
  <si>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</si>
  <si>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</si>
  <si>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</si>
  <si>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</si>
  <si>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</si>
  <si>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</si>
  <si>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</si>
  <si>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</si>
  <si>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</si>
  <si>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</si>
  <si>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</si>
  <si>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</si>
  <si>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</si>
  <si>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</si>
  <si>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</si>
  <si>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</si>
  <si>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</si>
  <si>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</si>
  <si>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</si>
  <si>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</si>
  <si>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</si>
  <si>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</si>
  <si>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</si>
  <si>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</si>
  <si>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</si>
  <si>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</si>
  <si>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</si>
  <si>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</si>
  <si>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</si>
  <si>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</si>
  <si>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</si>
  <si>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</si>
  <si>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</si>
  <si>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</si>
  <si>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</si>
  <si>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</si>
  <si>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</si>
  <si>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</si>
  <si>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</si>
  <si>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</si>
  <si>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</si>
  <si>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</si>
  <si>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</si>
  <si>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</si>
  <si>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</si>
  <si>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</si>
  <si>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</si>
  <si>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</si>
  <si>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</si>
  <si>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</si>
  <si>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</si>
  <si>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</si>
  <si>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</si>
  <si>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</si>
  <si>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</si>
  <si>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</si>
  <si>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</si>
  <si>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</si>
  <si>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</si>
  <si>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</si>
  <si>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</si>
  <si>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</si>
  <si>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</si>
  <si>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</si>
  <si>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</si>
  <si>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</si>
  <si>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</si>
  <si>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</si>
  <si>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</si>
  <si>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</si>
  <si>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</si>
  <si>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</si>
  <si>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</si>
  <si>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</si>
  <si>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</si>
  <si>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</si>
  <si>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</si>
  <si>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</si>
  <si>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</si>
  <si>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</si>
  <si>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</si>
  <si>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</si>
  <si>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</si>
  <si>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</si>
  <si>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</si>
  <si>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</si>
  <si>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</si>
  <si>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</si>
  <si>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</si>
  <si>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</si>
  <si>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</si>
  <si>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</si>
  <si>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</si>
  <si>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</si>
  <si>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</si>
  <si>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</si>
  <si>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</si>
  <si>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</si>
  <si>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</si>
  <si>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</si>
  <si>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</si>
  <si>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</si>
  <si>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</si>
  <si>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</si>
  <si>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</si>
  <si>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</si>
  <si>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</si>
  <si>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</si>
  <si>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</si>
  <si>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</si>
  <si>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</si>
  <si>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</si>
  <si>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</si>
  <si>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</si>
  <si>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</si>
  <si>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</si>
  <si>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</si>
  <si>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</si>
  <si>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</si>
  <si>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</si>
  <si>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</si>
  <si>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</si>
  <si>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</si>
  <si>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</si>
  <si>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</si>
  <si>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</si>
  <si>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</si>
  <si>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</si>
  <si>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</si>
  <si>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</si>
  <si>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</si>
  <si>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</si>
  <si>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</si>
  <si>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</si>
  <si>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</si>
  <si>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</si>
  <si>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</si>
  <si>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</si>
  <si>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</si>
  <si>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</si>
  <si>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</si>
  <si>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</si>
  <si>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</si>
  <si>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</si>
  <si>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</si>
  <si>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</si>
  <si>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</si>
  <si>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</si>
  <si>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</si>
  <si>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</si>
  <si>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</si>
  <si>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</si>
  <si>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</si>
  <si>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</si>
  <si>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</si>
  <si>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</si>
  <si>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</si>
  <si>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</si>
  <si>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</si>
  <si>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</si>
  <si>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</si>
  <si>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</si>
  <si>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</si>
  <si>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</si>
  <si>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</si>
  <si>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</si>
  <si>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</si>
  <si>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</si>
  <si>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</si>
  <si>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</si>
  <si>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</si>
  <si>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</si>
  <si>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</si>
  <si>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</si>
  <si>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</si>
  <si>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</si>
  <si>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</si>
  <si>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</si>
  <si>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</si>
  <si>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</si>
  <si>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</si>
  <si>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</si>
  <si>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</si>
  <si>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</si>
  <si>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</si>
  <si>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</si>
  <si>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</si>
  <si>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</si>
  <si>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</si>
  <si>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</si>
  <si>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</si>
  <si>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</si>
  <si>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</si>
  <si>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</si>
  <si>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</si>
  <si>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</si>
  <si>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</si>
  <si>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</si>
  <si>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</si>
  <si>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</si>
  <si>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</si>
  <si>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</si>
  <si>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</si>
  <si>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</si>
  <si>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</si>
  <si>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</si>
  <si>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</si>
  <si>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</si>
  <si>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</si>
  <si>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</si>
  <si>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</si>
  <si>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</si>
  <si>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</si>
  <si>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</si>
  <si>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</si>
  <si>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</si>
  <si>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</si>
  <si>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</si>
  <si>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</si>
  <si>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</si>
  <si>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</si>
  <si>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</si>
  <si>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</si>
  <si>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</si>
  <si>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</si>
  <si>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</si>
  <si>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</si>
  <si>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</si>
  <si>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</si>
  <si>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</si>
  <si>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</si>
  <si>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</si>
  <si>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</si>
  <si>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</si>
  <si>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</si>
  <si>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</si>
  <si>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</si>
  <si>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</si>
  <si>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</si>
  <si>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</si>
  <si>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</si>
  <si>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</si>
  <si>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</si>
  <si>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</si>
  <si>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</si>
  <si>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</si>
  <si>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</si>
  <si>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</si>
  <si>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</si>
  <si>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</si>
  <si>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</si>
  <si>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</si>
  <si>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</si>
  <si>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</si>
  <si>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</si>
  <si>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</si>
  <si>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</si>
  <si>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</si>
  <si>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</si>
  <si>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</si>
  <si>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</si>
  <si>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</si>
  <si>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</si>
  <si>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</si>
  <si>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</si>
  <si>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</si>
  <si>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</si>
  <si>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</si>
  <si>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</si>
  <si>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</si>
  <si>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</si>
  <si>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</si>
  <si>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</si>
  <si>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</si>
  <si>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</si>
  <si>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</si>
  <si>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</si>
  <si>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</si>
  <si>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</si>
  <si>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</si>
  <si>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</si>
  <si>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</si>
  <si>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</si>
  <si>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</si>
  <si>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</si>
  <si>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</si>
  <si>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</si>
  <si>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</si>
  <si>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</si>
  <si>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</si>
  <si>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</si>
  <si>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</si>
  <si>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</si>
  <si>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</si>
  <si>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</si>
  <si>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</si>
  <si>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</si>
  <si>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</si>
  <si>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</si>
  <si>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</si>
  <si>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</si>
  <si>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</si>
  <si>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</si>
  <si>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</si>
  <si>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</si>
  <si>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</si>
  <si>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</si>
  <si>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</si>
  <si>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</si>
  <si>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</si>
  <si>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</si>
  <si>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</si>
  <si>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</si>
  <si>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</si>
  <si>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</si>
  <si>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</si>
  <si>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</si>
  <si>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</si>
  <si>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</si>
  <si>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</si>
  <si>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</si>
  <si>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</si>
  <si>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</si>
  <si>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</si>
  <si>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</si>
  <si>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</si>
  <si>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</si>
  <si>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</si>
  <si>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</si>
  <si>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</si>
  <si>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</si>
  <si>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</si>
  <si>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</si>
  <si>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</si>
  <si>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</si>
  <si>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</si>
  <si>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</si>
  <si>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</si>
  <si>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</si>
  <si>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</si>
  <si>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</si>
  <si>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</si>
  <si>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</si>
  <si>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</si>
  <si>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</si>
  <si>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</si>
  <si>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</si>
  <si>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</si>
  <si>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</si>
  <si>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</si>
  <si>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</si>
  <si>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</si>
  <si>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</si>
  <si>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</si>
  <si>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</si>
  <si>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</si>
  <si>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</si>
  <si>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</si>
  <si>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</si>
  <si>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</si>
  <si>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</si>
  <si>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</si>
  <si>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</si>
  <si>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</si>
  <si>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</si>
  <si>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</si>
  <si>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</si>
  <si>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</si>
  <si>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</si>
  <si>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</si>
  <si>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</si>
  <si>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</si>
  <si>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</si>
  <si>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</si>
  <si>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</si>
  <si>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</si>
  <si>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</si>
  <si>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</si>
  <si>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</si>
  <si>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</si>
  <si>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</si>
  <si>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</si>
  <si>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</si>
  <si>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</si>
  <si>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</si>
  <si>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</si>
  <si>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</si>
  <si>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</si>
  <si>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</si>
  <si>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</si>
  <si>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</si>
  <si>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</si>
  <si>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</si>
  <si>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</si>
  <si>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</si>
  <si>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</si>
  <si>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</si>
  <si>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</si>
  <si>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</si>
  <si>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</si>
  <si>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</si>
  <si>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</si>
  <si>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</si>
  <si>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</si>
  <si>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</si>
  <si>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</si>
  <si>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</si>
  <si>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</si>
  <si>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</si>
  <si>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</si>
  <si>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</si>
  <si>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</si>
  <si>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</si>
  <si>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</si>
  <si>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</si>
  <si>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</si>
  <si>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</si>
  <si>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</si>
  <si>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</si>
  <si>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</si>
  <si>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</si>
  <si>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</si>
  <si>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</si>
  <si>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</si>
  <si>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</si>
  <si>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</si>
  <si>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</si>
  <si>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</si>
  <si>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</si>
  <si>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</si>
  <si>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</si>
  <si>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</si>
  <si>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</si>
  <si>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</si>
  <si>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</si>
  <si>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</si>
  <si>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</si>
  <si>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</si>
  <si>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</si>
  <si>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</si>
  <si>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</si>
  <si>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</si>
  <si>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</si>
  <si>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</si>
  <si>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</si>
  <si>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</si>
  <si>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</si>
  <si>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</si>
  <si>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</si>
  <si>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</si>
  <si>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</si>
  <si>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</si>
  <si>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</si>
  <si>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</si>
  <si>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</si>
  <si>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</si>
  <si>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</si>
  <si>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</si>
  <si>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</si>
  <si>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</si>
  <si>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</si>
  <si>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</si>
  <si>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</si>
  <si>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</si>
  <si>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</si>
  <si>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</si>
  <si>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</si>
  <si>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</si>
  <si>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</si>
  <si>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</si>
  <si>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</si>
  <si>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</si>
  <si>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</si>
  <si>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</si>
  <si>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</si>
  <si>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</si>
  <si>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</si>
  <si>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</si>
  <si>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</si>
  <si>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</si>
  <si>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</si>
  <si>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</si>
  <si>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</si>
  <si>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</si>
  <si>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</si>
  <si>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</si>
  <si>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</si>
  <si>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</si>
  <si>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</si>
  <si>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</si>
  <si>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</si>
  <si>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</si>
  <si>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</si>
  <si>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</si>
  <si>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</si>
  <si>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</si>
  <si>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</si>
  <si>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</si>
  <si>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</si>
  <si>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</si>
  <si>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</si>
  <si>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</si>
  <si>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</si>
  <si>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</si>
  <si>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</si>
  <si>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</si>
  <si>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</si>
  <si>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</si>
  <si>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</si>
  <si>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</si>
  <si>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</si>
  <si>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</si>
  <si>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</si>
  <si>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</si>
  <si>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</si>
  <si>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</si>
  <si>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</si>
  <si>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</si>
  <si>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</si>
  <si>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</si>
  <si>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</si>
  <si>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</si>
  <si>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</si>
  <si>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</si>
  <si>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</si>
  <si>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</si>
  <si>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</si>
  <si>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</si>
  <si>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</si>
  <si>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</si>
  <si>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</si>
  <si>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</si>
  <si>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</si>
  <si>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</si>
  <si>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</si>
  <si>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</si>
  <si>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</si>
  <si>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</si>
  <si>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</si>
  <si>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</si>
  <si>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</si>
  <si>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</si>
  <si>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</si>
  <si>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</si>
  <si>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</si>
  <si>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</si>
  <si>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</si>
  <si>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</si>
  <si>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</si>
  <si>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</si>
  <si>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</si>
  <si>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</si>
  <si>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</si>
  <si>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</si>
  <si>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</si>
  <si>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</si>
  <si>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</si>
  <si>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</si>
  <si>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</si>
  <si>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</si>
  <si>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</si>
  <si>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</si>
  <si>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</si>
  <si>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</si>
  <si>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</si>
  <si>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</si>
  <si>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</si>
  <si>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</si>
  <si>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</si>
  <si>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</si>
  <si>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</si>
  <si>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</si>
  <si>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</si>
  <si>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</si>
  <si>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</si>
  <si>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</si>
  <si>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</si>
  <si>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</si>
  <si>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</si>
  <si>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</si>
  <si>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</si>
  <si>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</si>
  <si>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</si>
  <si>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</si>
  <si>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</si>
  <si>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</si>
  <si>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</si>
  <si>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</si>
  <si>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</si>
  <si>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</si>
  <si>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</si>
  <si>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</si>
  <si>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</si>
  <si>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</si>
  <si>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</si>
  <si>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</si>
  <si>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</si>
  <si>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</si>
  <si>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</si>
  <si>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</si>
  <si>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</si>
  <si>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</si>
  <si>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</si>
  <si>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</si>
  <si>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</si>
  <si>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</si>
  <si>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</si>
  <si>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</si>
  <si>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</si>
  <si>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</si>
  <si>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</si>
  <si>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</si>
  <si>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</si>
  <si>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</si>
  <si>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</si>
  <si>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</si>
  <si>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</si>
  <si>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</si>
  <si>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</si>
  <si>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</si>
  <si>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</si>
  <si>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</si>
  <si>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</si>
  <si>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</si>
  <si>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</si>
  <si>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</si>
  <si>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</si>
  <si>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</si>
  <si>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</si>
  <si>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</si>
  <si>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</si>
  <si>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</si>
  <si>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</si>
  <si>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</si>
  <si>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</si>
  <si>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</si>
  <si>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</si>
  <si>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</si>
  <si>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</si>
  <si>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</si>
  <si>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</si>
  <si>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</si>
  <si>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</si>
  <si>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</si>
  <si>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</si>
  <si>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</si>
  <si>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</si>
  <si>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</si>
  <si>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</si>
  <si>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</si>
  <si>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</si>
  <si>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</si>
  <si>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</si>
  <si>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</si>
  <si>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</si>
  <si>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</si>
  <si>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</si>
  <si>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</si>
  <si>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</si>
  <si>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</si>
  <si>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</si>
  <si>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</si>
  <si>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</si>
  <si>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</si>
  <si>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</si>
  <si>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</si>
  <si>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</si>
  <si>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</si>
  <si>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</si>
  <si>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</si>
  <si>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</si>
  <si>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</si>
  <si>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</si>
  <si>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</si>
  <si>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</si>
  <si>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</si>
  <si>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</si>
  <si>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</si>
  <si>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</si>
  <si>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</si>
  <si>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</si>
  <si>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</si>
  <si>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</si>
  <si>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</si>
  <si>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</si>
  <si>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</si>
  <si>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</si>
  <si>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</si>
  <si>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</si>
  <si>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</si>
  <si>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</si>
  <si>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</si>
  <si>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</si>
  <si>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</si>
  <si>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</si>
  <si>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</si>
  <si>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</si>
  <si>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</si>
  <si>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</si>
  <si>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</si>
  <si>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</si>
  <si>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</si>
  <si>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</si>
  <si>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</si>
  <si>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</si>
  <si>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</si>
  <si>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</si>
  <si>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</si>
  <si>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</si>
  <si>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</si>
  <si>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</si>
  <si>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</si>
  <si>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</si>
  <si>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</si>
  <si>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</si>
  <si>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</si>
  <si>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</si>
  <si>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</si>
  <si>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</si>
  <si>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</si>
  <si>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</si>
  <si>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</si>
  <si>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</si>
  <si>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</si>
  <si>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</si>
  <si>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</si>
  <si>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</si>
  <si>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</si>
  <si>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</si>
  <si>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</si>
  <si>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</si>
  <si>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</si>
  <si>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</si>
  <si>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</si>
  <si>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</si>
  <si>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</si>
  <si>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</si>
  <si>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</si>
  <si>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</si>
  <si>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</si>
  <si>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</si>
  <si>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</si>
  <si>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</si>
  <si>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</si>
  <si>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</si>
  <si>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</si>
  <si>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</si>
  <si>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</si>
  <si>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</si>
  <si>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</si>
  <si>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</si>
  <si>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</si>
  <si>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</si>
  <si>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</si>
  <si>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</si>
  <si>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</si>
  <si>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</si>
  <si>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</si>
  <si>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</si>
  <si>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</si>
  <si>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</si>
  <si>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</si>
  <si>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</si>
  <si>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</si>
  <si>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</si>
  <si>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</si>
  <si>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</si>
  <si>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</si>
  <si>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</si>
  <si>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</si>
  <si>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</si>
  <si>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</si>
  <si>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</si>
  <si>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</si>
  <si>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</si>
  <si>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</si>
  <si>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</si>
  <si>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</si>
  <si>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</si>
  <si>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</si>
  <si>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</si>
  <si>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</si>
  <si>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</si>
  <si>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</si>
  <si>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</si>
  <si>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</si>
  <si>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</si>
  <si>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</si>
  <si>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</si>
  <si>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</si>
  <si>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</si>
  <si>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</si>
  <si>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</si>
  <si>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</si>
  <si>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</si>
  <si>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</si>
  <si>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</si>
  <si>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</si>
  <si>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</si>
  <si>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</si>
  <si>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</si>
  <si>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</si>
  <si>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</si>
  <si>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</si>
  <si>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</si>
  <si>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</si>
  <si>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</si>
  <si>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</si>
  <si>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</si>
  <si>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</si>
  <si>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</si>
  <si>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</si>
  <si>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</si>
  <si>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</si>
  <si>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</si>
  <si>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</si>
  <si>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</si>
  <si>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</si>
  <si>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</si>
  <si>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</si>
  <si>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</si>
  <si>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</si>
  <si>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</si>
  <si>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</si>
  <si>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</si>
  <si>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</si>
  <si>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</si>
  <si>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</si>
  <si>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</si>
  <si>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</si>
  <si>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</si>
  <si>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</si>
  <si>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</si>
  <si>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</si>
  <si>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</si>
  <si>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</si>
  <si>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</si>
  <si>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</si>
  <si>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</si>
  <si>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</si>
  <si>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</si>
  <si>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</si>
  <si>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</si>
  <si>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</si>
  <si>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</si>
  <si>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</si>
  <si>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</si>
  <si>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</si>
  <si>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</si>
  <si>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</si>
  <si>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</si>
  <si>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</si>
  <si>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</si>
  <si>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</si>
  <si>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</si>
  <si>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</si>
  <si>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</si>
  <si>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</si>
  <si>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</si>
  <si>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</si>
  <si>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</si>
  <si>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</si>
  <si>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</si>
  <si>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</si>
  <si>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</si>
  <si>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</si>
  <si>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</si>
  <si>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</si>
  <si>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</si>
  <si>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</si>
  <si>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</si>
  <si>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</si>
  <si>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</si>
  <si>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</si>
  <si>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</si>
  <si>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</si>
  <si>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</si>
  <si>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</si>
  <si>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</si>
  <si>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</si>
  <si>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</si>
  <si>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</si>
  <si>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</si>
  <si>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</si>
  <si>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</si>
  <si>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</si>
  <si>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</si>
  <si>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</si>
  <si>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</si>
  <si>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</si>
  <si>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</si>
  <si>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</si>
  <si>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</si>
  <si>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</si>
  <si>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</si>
  <si>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</si>
  <si>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</si>
  <si>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</si>
  <si>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</si>
  <si>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</si>
  <si>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</si>
  <si>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</si>
  <si>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</si>
  <si>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</si>
  <si>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</si>
  <si>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</si>
  <si>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</si>
  <si>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</si>
  <si>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</si>
  <si>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</si>
  <si>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</si>
  <si>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</si>
  <si>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</si>
  <si>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</si>
  <si>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</si>
  <si>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</si>
  <si>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</si>
  <si>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</si>
  <si>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</si>
  <si>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</si>
  <si>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</si>
  <si>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</si>
  <si>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</si>
  <si>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</si>
  <si>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</si>
  <si>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</si>
  <si>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</si>
  <si>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</si>
  <si>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</si>
  <si>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</si>
  <si>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</si>
  <si>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</si>
  <si>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</si>
  <si>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</si>
  <si>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</si>
  <si>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</si>
  <si>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</si>
  <si>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</si>
  <si>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</si>
  <si>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</si>
  <si>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</si>
  <si>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</si>
  <si>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</si>
  <si>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</si>
  <si>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</si>
  <si>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</si>
  <si>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</si>
  <si>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</si>
  <si>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</si>
  <si>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</si>
  <si>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</si>
  <si>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</si>
  <si>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</si>
  <si>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</si>
  <si>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</si>
  <si>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</si>
  <si>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</si>
  <si>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</si>
  <si>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</si>
  <si>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</si>
  <si>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</si>
  <si>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</si>
  <si>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</si>
  <si>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</si>
  <si>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</si>
  <si>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</si>
  <si>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</si>
  <si>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</si>
  <si>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</si>
  <si>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</si>
  <si>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</si>
  <si>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</si>
  <si>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</si>
  <si>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</si>
  <si>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</si>
  <si>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</si>
  <si>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</si>
  <si>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</si>
  <si>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</si>
  <si>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</si>
  <si>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</si>
  <si>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</si>
  <si>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</si>
  <si>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</si>
  <si>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</si>
  <si>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</si>
  <si>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</si>
  <si>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</si>
  <si>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</si>
  <si>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</si>
  <si>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</si>
  <si>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</si>
  <si>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</si>
  <si>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</si>
  <si>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</si>
  <si>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</si>
  <si>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</si>
  <si>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</si>
  <si>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</si>
  <si>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</si>
  <si>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</si>
  <si>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</si>
  <si>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</si>
  <si>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</si>
  <si>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</si>
  <si>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</si>
  <si>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</si>
  <si>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</si>
  <si>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</si>
  <si>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</si>
  <si>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</si>
  <si>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</si>
  <si>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</si>
  <si>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</si>
  <si>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</si>
  <si>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</si>
  <si>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</si>
  <si>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</si>
  <si>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</si>
  <si>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</si>
  <si>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</si>
  <si>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</si>
  <si>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</si>
  <si>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</si>
  <si>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</si>
  <si>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</si>
  <si>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</si>
  <si>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</si>
  <si>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</si>
  <si>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</si>
  <si>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</si>
  <si>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</si>
  <si>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</si>
  <si>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</si>
  <si>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</si>
  <si>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</si>
  <si>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</si>
  <si>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</si>
  <si>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</si>
  <si>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</si>
  <si>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</si>
  <si>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</si>
  <si>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</si>
  <si>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</si>
  <si>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</si>
  <si>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</si>
  <si>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</si>
  <si>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</si>
  <si>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</si>
  <si>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</si>
  <si>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</si>
  <si>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</si>
  <si>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</si>
  <si>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</si>
  <si>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</si>
  <si>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</si>
  <si>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</si>
  <si>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</si>
  <si>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</si>
  <si>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</si>
  <si>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</si>
  <si>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</si>
  <si>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</si>
  <si>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</si>
  <si>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</si>
  <si>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</si>
  <si>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</si>
  <si>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</si>
  <si>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</si>
  <si>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</si>
  <si>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</si>
  <si>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</si>
  <si>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</si>
  <si>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</si>
  <si>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</si>
  <si>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</si>
  <si>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</si>
  <si>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</si>
  <si>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</si>
  <si>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</si>
  <si>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</si>
  <si>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</si>
  <si>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</si>
  <si>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</si>
  <si>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</si>
  <si>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</si>
  <si>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</si>
  <si>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</si>
  <si>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</si>
  <si>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</si>
  <si>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</si>
  <si>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</si>
  <si>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</si>
  <si>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</si>
  <si>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</si>
  <si>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</si>
  <si>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</si>
  <si>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</si>
  <si>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</si>
  <si>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</si>
  <si>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</si>
  <si>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</si>
  <si>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</si>
  <si>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</si>
  <si>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</si>
  <si>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</si>
  <si>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</si>
  <si>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</si>
  <si>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</si>
  <si>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</si>
  <si>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</si>
  <si>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</si>
  <si>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</si>
  <si>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</si>
  <si>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</si>
  <si>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</si>
  <si>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</si>
  <si>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</si>
  <si>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</si>
  <si>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</si>
  <si>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</si>
  <si>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</si>
  <si>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</si>
  <si>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</si>
  <si>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</si>
  <si>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</si>
  <si>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</si>
  <si>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</si>
  <si>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</si>
  <si>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</si>
  <si>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</si>
  <si>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</si>
  <si>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</si>
  <si>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</si>
  <si>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</si>
  <si>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</si>
  <si>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</si>
  <si>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</si>
  <si>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</si>
  <si>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</si>
  <si>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</si>
  <si>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</si>
  <si>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</si>
  <si>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</si>
  <si>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</si>
  <si>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</si>
  <si>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</si>
  <si>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</si>
  <si>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</si>
  <si>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</si>
  <si>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</si>
  <si>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</si>
  <si>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</si>
  <si>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</si>
  <si>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</si>
  <si>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</si>
  <si>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</si>
  <si>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</si>
  <si>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</si>
  <si>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</si>
  <si>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</si>
  <si>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</si>
  <si>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</si>
  <si>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</si>
  <si>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</si>
  <si>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</si>
  <si>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</si>
  <si>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</si>
  <si>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</si>
  <si>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</si>
  <si>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</si>
  <si>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</si>
  <si>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</si>
  <si>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</si>
  <si>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</si>
  <si>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</si>
  <si>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</si>
  <si>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</si>
  <si>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</si>
  <si>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</si>
  <si>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</si>
  <si>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</si>
  <si>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</si>
  <si>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</si>
  <si>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</si>
  <si>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</si>
  <si>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</si>
  <si>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</si>
  <si>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</si>
  <si>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</si>
  <si>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</si>
  <si>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</si>
  <si>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</si>
  <si>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</si>
  <si>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</si>
  <si>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</si>
  <si>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</si>
  <si>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</si>
  <si>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</si>
  <si>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</si>
  <si>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</si>
  <si>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</si>
  <si>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</si>
  <si>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</si>
  <si>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</si>
  <si>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</si>
  <si>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</si>
  <si>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</si>
  <si>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</si>
  <si>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</si>
  <si>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</si>
  <si>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</si>
  <si>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</si>
  <si>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</si>
  <si>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</si>
  <si>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</si>
  <si>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</si>
  <si>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</si>
  <si>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</si>
  <si>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</si>
  <si>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</si>
  <si>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</si>
  <si>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</si>
  <si>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</si>
  <si>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</si>
  <si>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</si>
  <si>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</si>
  <si>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</si>
  <si>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</si>
  <si>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</si>
  <si>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</si>
  <si>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</si>
  <si>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</si>
  <si>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</si>
  <si>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</si>
  <si>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</si>
  <si>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</si>
  <si>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</si>
  <si>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</si>
  <si>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</si>
  <si>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</si>
  <si>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</si>
  <si>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</si>
  <si>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</si>
  <si>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</si>
  <si>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</si>
  <si>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</si>
  <si>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</si>
  <si>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</si>
  <si>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</si>
  <si>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</si>
  <si>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</si>
  <si>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</si>
  <si>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</si>
  <si>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</si>
  <si>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</si>
  <si>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</si>
  <si>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</si>
  <si>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</si>
  <si>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</si>
  <si>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</si>
  <si>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</si>
  <si>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</si>
  <si>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</si>
  <si>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</si>
  <si>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</si>
  <si>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</si>
  <si>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</si>
  <si>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</si>
  <si>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</si>
  <si>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</si>
  <si>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</si>
  <si>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</si>
  <si>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</si>
  <si>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</si>
  <si>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</si>
  <si>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</si>
  <si>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</si>
  <si>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</si>
  <si>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</si>
  <si>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</si>
  <si>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</si>
  <si>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</si>
  <si>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</si>
  <si>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</si>
  <si>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</si>
  <si>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</si>
  <si>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</si>
  <si>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</si>
  <si>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</si>
  <si>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</si>
  <si>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</si>
  <si>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</si>
  <si>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</si>
  <si>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</si>
  <si>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</si>
  <si>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</si>
  <si>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</si>
  <si>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</si>
  <si>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</si>
  <si>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</si>
  <si>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</si>
  <si>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</si>
  <si>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</si>
  <si>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</si>
  <si>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</si>
  <si>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</si>
  <si>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</si>
  <si>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</si>
  <si>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</si>
  <si>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</si>
  <si>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</si>
  <si>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</si>
  <si>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</si>
  <si>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</si>
  <si>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</si>
  <si>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</si>
  <si>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</si>
  <si>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</si>
  <si>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</si>
  <si>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</si>
  <si>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</si>
  <si>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</si>
  <si>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</si>
  <si>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</si>
  <si>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</si>
  <si>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</si>
  <si>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</si>
  <si>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</si>
  <si>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</si>
  <si>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</si>
  <si>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</si>
  <si>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</si>
  <si>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</si>
  <si>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</si>
  <si>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</si>
  <si>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</si>
  <si>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</si>
  <si>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</si>
  <si>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</si>
  <si>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</si>
  <si>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</si>
  <si>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</si>
  <si>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</si>
  <si>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</si>
  <si>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</si>
  <si>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</si>
  <si>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</si>
  <si>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</si>
  <si>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</si>
  <si>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</si>
  <si>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</si>
  <si>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</si>
  <si>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</si>
  <si>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</si>
  <si>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</si>
  <si>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</si>
  <si>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</si>
  <si>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</si>
  <si>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</si>
  <si>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</si>
  <si>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</si>
  <si>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</si>
  <si>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</si>
  <si>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</si>
  <si>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</si>
  <si>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</si>
  <si>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</si>
  <si>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</si>
  <si>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</si>
  <si>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</si>
  <si>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</si>
  <si>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</si>
  <si>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</si>
  <si>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</si>
  <si>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</si>
  <si>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</si>
  <si>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</si>
  <si>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</si>
  <si>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</si>
  <si>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</si>
  <si>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</si>
  <si>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</si>
  <si>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</si>
  <si>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</si>
  <si>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</si>
  <si>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</si>
  <si>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</si>
  <si>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</si>
  <si>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</si>
  <si>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</si>
  <si>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</si>
  <si>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</si>
  <si>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</si>
  <si>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</si>
  <si>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</si>
  <si>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</si>
  <si>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</si>
  <si>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</si>
  <si>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</si>
  <si>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</si>
  <si>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</si>
  <si>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</si>
  <si>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</si>
  <si>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</si>
  <si>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</si>
  <si>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</si>
  <si>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</si>
  <si>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</si>
  <si>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</si>
  <si>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</si>
  <si>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</si>
  <si>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</si>
  <si>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</si>
  <si>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</si>
  <si>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</si>
  <si>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</si>
  <si>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</si>
  <si>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</si>
  <si>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</si>
  <si>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</si>
  <si>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</si>
  <si>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</si>
  <si>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</si>
  <si>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</si>
  <si>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</si>
  <si>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</si>
  <si>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</si>
  <si>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</si>
  <si>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</si>
  <si>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</si>
  <si>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</si>
  <si>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</si>
  <si>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</si>
  <si>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</si>
  <si>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</si>
  <si>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</si>
  <si>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</si>
  <si>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</si>
  <si>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</si>
  <si>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</si>
  <si>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</si>
  <si>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</si>
  <si>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</si>
  <si>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</si>
  <si>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</si>
  <si>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</si>
  <si>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</si>
  <si>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</si>
  <si>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</si>
  <si>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</si>
  <si>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</si>
  <si>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</si>
  <si>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</si>
  <si>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</si>
  <si>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</si>
  <si>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</si>
  <si>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</si>
  <si>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</si>
  <si>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</si>
  <si>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</si>
  <si>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</si>
  <si>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</si>
  <si>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</si>
  <si>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</si>
  <si>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</si>
  <si>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</si>
  <si>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</si>
  <si>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</si>
  <si>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</si>
  <si>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</si>
  <si>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</si>
  <si>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</si>
  <si>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</si>
  <si>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</si>
  <si>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</si>
  <si>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</si>
  <si>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</si>
  <si>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</si>
  <si>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</si>
  <si>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</si>
  <si>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</si>
  <si>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</si>
  <si>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</si>
  <si>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</si>
  <si>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</si>
  <si>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</si>
  <si>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</si>
  <si>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</si>
  <si>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</si>
  <si>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</si>
  <si>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</si>
  <si>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</si>
  <si>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</si>
  <si>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</si>
  <si>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</si>
  <si>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</si>
  <si>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</si>
  <si>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</si>
  <si>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</si>
  <si>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</si>
  <si>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</si>
  <si>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</si>
  <si>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</si>
  <si>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</si>
  <si>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</si>
  <si>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</si>
  <si>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</si>
  <si>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</si>
  <si>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</si>
  <si>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</si>
  <si>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</si>
  <si>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</si>
  <si>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</si>
  <si>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</si>
  <si>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</si>
  <si>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</si>
  <si>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</si>
  <si>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</si>
  <si>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</si>
  <si>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</si>
  <si>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</si>
  <si>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</si>
  <si>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</si>
  <si>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</si>
  <si>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</si>
  <si>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</si>
  <si>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</si>
  <si>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</si>
  <si>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</si>
  <si>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</si>
  <si>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</si>
  <si>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</si>
  <si>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</si>
  <si>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</si>
  <si>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</si>
  <si>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</si>
  <si>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</si>
  <si>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</si>
  <si>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</si>
  <si>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</si>
  <si>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</si>
  <si>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</si>
  <si>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</si>
  <si>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</si>
  <si>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</si>
  <si>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</si>
  <si>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</si>
  <si>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</si>
  <si>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</si>
  <si>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</si>
  <si>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</si>
  <si>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</si>
  <si>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</si>
  <si>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</si>
  <si>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</si>
  <si>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</si>
  <si>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</si>
  <si>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</si>
  <si>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</si>
  <si>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</si>
  <si>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</si>
  <si>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</si>
  <si>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</si>
  <si>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</si>
  <si>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</si>
  <si>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</si>
  <si>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</si>
  <si>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</si>
  <si>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</si>
  <si>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</si>
  <si>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</si>
  <si>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</si>
  <si>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</si>
  <si>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</si>
  <si>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</si>
  <si>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</si>
  <si>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</si>
  <si>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</si>
  <si>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</si>
  <si>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</si>
  <si>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</si>
  <si>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</si>
  <si>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</si>
  <si>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</si>
  <si>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</si>
  <si>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</si>
  <si>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</si>
  <si>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</si>
  <si>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</si>
  <si>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</si>
  <si>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</si>
  <si>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</si>
  <si>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</si>
  <si>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</si>
  <si>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</si>
  <si>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</si>
  <si>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</si>
  <si>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</si>
  <si>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</si>
  <si>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</si>
  <si>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</si>
  <si>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</si>
  <si>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</si>
  <si>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</si>
  <si>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</si>
  <si>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</si>
  <si>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</si>
  <si>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</si>
  <si>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</si>
  <si>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</si>
  <si>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</si>
  <si>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</si>
  <si>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</si>
  <si>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</si>
  <si>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</si>
  <si>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</si>
  <si>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</si>
  <si>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</si>
  <si>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</si>
  <si>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</si>
  <si>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</si>
  <si>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</si>
  <si>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</si>
  <si>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</si>
  <si>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</si>
  <si>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</si>
  <si>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</si>
  <si>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</si>
  <si>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</si>
  <si>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</si>
  <si>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</si>
  <si>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</si>
  <si>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</si>
  <si>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</si>
  <si>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</si>
  <si>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</si>
  <si>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</si>
  <si>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</si>
  <si>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</si>
  <si>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</si>
  <si>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</si>
  <si>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</si>
  <si>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</si>
  <si>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</si>
  <si>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</si>
  <si>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</si>
  <si>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</si>
  <si>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</si>
  <si>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</si>
  <si>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</si>
  <si>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</si>
  <si>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</si>
  <si>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</si>
  <si>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</si>
  <si>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</si>
  <si>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</si>
  <si>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</si>
  <si>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</si>
  <si>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</si>
  <si>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</si>
  <si>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</si>
  <si>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</si>
  <si>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</si>
  <si>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</si>
  <si>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</si>
  <si>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</si>
  <si>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</si>
  <si>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</si>
  <si>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</si>
  <si>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</si>
  <si>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</si>
  <si>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</si>
  <si>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</si>
  <si>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</si>
  <si>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</si>
  <si>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</si>
  <si>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</si>
  <si>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</si>
  <si>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</si>
  <si>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</si>
  <si>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</si>
  <si>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</si>
  <si>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</si>
  <si>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</si>
  <si>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</si>
  <si>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</si>
  <si>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</si>
  <si>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</si>
  <si>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</si>
  <si>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</si>
  <si>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</si>
  <si>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</si>
  <si>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</si>
  <si>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</si>
  <si>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</si>
  <si>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</si>
  <si>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</si>
  <si>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</si>
  <si>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</si>
  <si>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</si>
  <si>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</si>
  <si>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</si>
  <si>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</si>
  <si>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</si>
  <si>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</si>
  <si>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</si>
  <si>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</si>
  <si>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</si>
  <si>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</si>
  <si>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</si>
  <si>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</si>
  <si>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</si>
  <si>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</si>
  <si>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</si>
  <si>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</si>
  <si>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</si>
  <si>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</si>
  <si>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</si>
  <si>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</si>
  <si>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</si>
  <si>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</si>
  <si>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</si>
  <si>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</si>
  <si>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</si>
  <si>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</si>
  <si>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</si>
  <si>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</si>
  <si>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</si>
  <si>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</si>
  <si>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</si>
  <si>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</si>
  <si>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</si>
  <si>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</si>
  <si>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</si>
  <si>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</si>
  <si>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</si>
  <si>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</si>
  <si>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</si>
  <si>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</si>
  <si>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</si>
  <si>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</si>
  <si>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</si>
  <si>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</si>
  <si>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</si>
  <si>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</si>
  <si>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</si>
  <si>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</si>
  <si>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</si>
  <si>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</si>
  <si>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</si>
  <si>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</si>
  <si>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</si>
  <si>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</si>
  <si>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</si>
  <si>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</si>
  <si>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</si>
  <si>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</si>
  <si>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</si>
  <si>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</si>
  <si>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</si>
  <si>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</si>
  <si>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</si>
  <si>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</si>
  <si>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</si>
  <si>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</si>
  <si>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</si>
  <si>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</si>
  <si>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</si>
  <si>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</si>
  <si>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</si>
  <si>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</si>
  <si>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</si>
  <si>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</si>
  <si>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</si>
  <si>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</si>
  <si>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</si>
  <si>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</si>
  <si>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</si>
  <si>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</si>
  <si>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</si>
  <si>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</si>
  <si>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</si>
  <si>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</si>
  <si>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</si>
  <si>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</si>
  <si>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</si>
  <si>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</si>
  <si>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</si>
  <si>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</si>
  <si>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</si>
  <si>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</si>
  <si>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</si>
  <si>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</si>
  <si>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</si>
  <si>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</si>
  <si>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</si>
  <si>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</si>
  <si>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</si>
  <si>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</si>
  <si>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</si>
  <si>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</si>
  <si>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</si>
  <si>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</si>
  <si>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</si>
  <si>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</si>
  <si>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</si>
  <si>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</si>
  <si>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</si>
  <si>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</si>
  <si>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</si>
  <si>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</si>
  <si>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</si>
  <si>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</si>
  <si>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</si>
  <si>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</si>
  <si>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</si>
  <si>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</si>
  <si>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</si>
  <si>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</si>
  <si>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</si>
  <si>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</si>
  <si>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</si>
  <si>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</si>
  <si>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</si>
  <si>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</si>
  <si>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</si>
  <si>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</si>
  <si>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</si>
  <si>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</si>
  <si>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</si>
  <si>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</si>
  <si>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</si>
  <si>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</si>
  <si>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</si>
  <si>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</si>
  <si>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</si>
  <si>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</si>
  <si>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</si>
  <si>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</si>
  <si>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</si>
  <si>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</si>
  <si>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</si>
  <si>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</si>
  <si>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</si>
  <si>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</si>
  <si>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</si>
  <si>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</si>
  <si>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</si>
  <si>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</si>
  <si>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</si>
  <si>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</si>
  <si>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</si>
  <si>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</si>
  <si>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</si>
  <si>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</si>
  <si>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</si>
  <si>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</si>
  <si>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</si>
  <si>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</si>
  <si>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</si>
  <si>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</si>
  <si>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</si>
  <si>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</si>
  <si>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</si>
  <si>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</si>
  <si>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</si>
  <si>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</si>
  <si>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</si>
  <si>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</si>
  <si>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</si>
  <si>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</si>
  <si>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</si>
  <si>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</si>
  <si>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</si>
  <si>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</si>
  <si>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</si>
  <si>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</si>
  <si>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</si>
  <si>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</si>
  <si>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</si>
  <si>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</si>
  <si>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</si>
  <si>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</si>
  <si>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</si>
  <si>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</si>
  <si>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</si>
  <si>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</si>
  <si>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</si>
  <si>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</si>
  <si>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</si>
  <si>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</si>
  <si>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</si>
  <si>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</si>
  <si>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</si>
  <si>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</si>
  <si>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</si>
  <si>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</si>
  <si>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</si>
  <si>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</si>
  <si>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</si>
  <si>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</si>
  <si>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</si>
  <si>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</si>
  <si>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</si>
  <si>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</si>
  <si>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</si>
  <si>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</si>
  <si>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</si>
  <si>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</si>
  <si>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</si>
  <si>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</si>
  <si>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</si>
  <si>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</si>
  <si>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</si>
  <si>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</si>
  <si>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</si>
  <si>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</si>
  <si>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</si>
  <si>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</si>
  <si>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</si>
  <si>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</si>
  <si>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</si>
  <si>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</si>
  <si>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</si>
  <si>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</si>
  <si>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</si>
  <si>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</si>
  <si>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</si>
  <si>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</si>
  <si>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</si>
  <si>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</si>
  <si>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</si>
  <si>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</si>
  <si>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</si>
  <si>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</si>
  <si>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</si>
  <si>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</si>
  <si>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</si>
  <si>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</si>
  <si>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</si>
  <si>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</si>
  <si>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</si>
  <si>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</si>
  <si>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</si>
  <si>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</si>
  <si>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</si>
  <si>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</si>
  <si>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</si>
  <si>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</si>
  <si>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</si>
  <si>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</si>
  <si>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</si>
  <si>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</si>
  <si>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</si>
  <si>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</si>
  <si>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</si>
  <si>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</si>
  <si>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</si>
  <si>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</si>
  <si>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</si>
  <si>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</si>
  <si>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</si>
  <si>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</si>
  <si>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</si>
  <si>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</si>
  <si>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</si>
  <si>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</si>
  <si>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</si>
  <si>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</si>
  <si>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</si>
  <si>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</si>
  <si>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</si>
  <si>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</si>
  <si>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</si>
  <si>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</si>
  <si>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</si>
  <si>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</si>
  <si>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</si>
  <si>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</si>
  <si>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</si>
  <si>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</si>
  <si>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</si>
  <si>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</si>
  <si>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</si>
  <si>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</si>
  <si>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</si>
  <si>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</si>
  <si>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</si>
  <si>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</si>
  <si>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</si>
  <si>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</si>
  <si>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</si>
  <si>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</si>
  <si>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</si>
  <si>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</si>
  <si>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</si>
  <si>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</si>
  <si>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</si>
  <si>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</si>
  <si>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</si>
  <si>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</si>
  <si>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</si>
  <si>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</si>
  <si>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</si>
  <si>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</si>
  <si>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</si>
  <si>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</si>
  <si>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</si>
  <si>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</si>
  <si>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</si>
  <si>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</si>
  <si>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</si>
  <si>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</si>
  <si>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</si>
  <si>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</si>
  <si>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</si>
  <si>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</si>
  <si>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</si>
  <si>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</si>
  <si>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</si>
  <si>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</si>
  <si>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</si>
  <si>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</si>
  <si>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</si>
  <si>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</si>
  <si>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</si>
  <si>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</si>
  <si>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</si>
  <si>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</si>
  <si>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</si>
  <si>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</si>
  <si>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</si>
  <si>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</si>
  <si>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</si>
  <si>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</si>
  <si>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</si>
  <si>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</si>
  <si>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</si>
  <si>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</si>
  <si>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</si>
  <si>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</si>
  <si>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</si>
  <si>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</si>
  <si>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</si>
  <si>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</si>
  <si>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</si>
  <si>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</si>
  <si>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</si>
  <si>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</si>
  <si>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</si>
  <si>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</si>
  <si>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</si>
  <si>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</si>
  <si>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</si>
  <si>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</si>
  <si>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</si>
  <si>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</si>
  <si>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</si>
  <si>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</si>
  <si>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</si>
  <si>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</si>
  <si>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</si>
  <si>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</si>
  <si>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</si>
  <si>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</si>
  <si>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</si>
  <si>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</si>
  <si>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</si>
  <si>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</si>
  <si>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</si>
  <si>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</si>
  <si>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</si>
  <si>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</si>
  <si>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</si>
  <si>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</si>
  <si>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</si>
  <si>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</si>
  <si>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</si>
  <si>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</si>
  <si>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</si>
  <si>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</si>
  <si>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</si>
  <si>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</si>
  <si>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</si>
  <si>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</si>
  <si>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</si>
  <si>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</si>
  <si>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</si>
  <si>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</si>
  <si>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</si>
  <si>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</si>
  <si>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</si>
  <si>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</si>
  <si>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</si>
  <si>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</si>
  <si>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</si>
  <si>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</si>
  <si>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</si>
  <si>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</si>
  <si>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</si>
  <si>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</si>
  <si>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</si>
  <si>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</si>
  <si>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</si>
  <si>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</si>
  <si>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</si>
  <si>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</si>
  <si>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</si>
  <si>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</si>
  <si>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</si>
  <si>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</si>
  <si>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</si>
  <si>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</si>
  <si>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</si>
  <si>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</si>
  <si>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</si>
  <si>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</si>
  <si>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</si>
  <si>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</si>
  <si>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</si>
  <si>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</si>
  <si>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</si>
  <si>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</si>
  <si>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</si>
  <si>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</si>
  <si>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</si>
  <si>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</si>
  <si>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</si>
  <si>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</si>
  <si>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</si>
  <si>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</si>
  <si>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</si>
  <si>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</si>
  <si>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</si>
  <si>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</si>
  <si>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</si>
  <si>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</si>
  <si>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</si>
  <si>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</si>
  <si>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</si>
  <si>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</si>
  <si>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</si>
  <si>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</si>
  <si>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</si>
  <si>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</si>
  <si>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</si>
  <si>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</si>
  <si>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</si>
  <si>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</si>
  <si>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</si>
  <si>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</si>
  <si>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</si>
  <si>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</si>
  <si>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</si>
  <si>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</si>
  <si>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</si>
  <si>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</si>
  <si>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</si>
  <si>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</si>
  <si>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</si>
  <si>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</si>
  <si>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</si>
  <si>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</si>
  <si>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</si>
  <si>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</si>
  <si>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</si>
  <si>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</si>
  <si>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</si>
  <si>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</si>
  <si>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</si>
  <si>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</si>
  <si>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</si>
  <si>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</si>
  <si>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</si>
  <si>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</si>
  <si>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</si>
  <si>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</si>
  <si>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</si>
  <si>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</si>
  <si>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</si>
  <si>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</si>
  <si>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</si>
  <si>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</si>
  <si>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</si>
  <si>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</si>
  <si>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</si>
  <si>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</si>
  <si>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</si>
  <si>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</si>
  <si>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</si>
  <si>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</si>
  <si>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</si>
  <si>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</si>
  <si>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</si>
  <si>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</si>
  <si>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</si>
  <si>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</si>
  <si>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</si>
  <si>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</si>
  <si>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</si>
  <si>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</si>
  <si>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</si>
  <si>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</si>
  <si>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</si>
  <si>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</si>
  <si>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</si>
  <si>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</si>
  <si>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</si>
  <si>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</si>
  <si>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</si>
  <si>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</si>
  <si>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</si>
  <si>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</si>
  <si>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</si>
  <si>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</si>
  <si>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</si>
  <si>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</si>
  <si>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</si>
  <si>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</si>
  <si>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</si>
  <si>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</si>
  <si>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</si>
  <si>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</si>
  <si>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</si>
  <si>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</si>
  <si>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</si>
  <si>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</si>
  <si>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</si>
  <si>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</si>
  <si>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</si>
  <si>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</si>
  <si>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</si>
  <si>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</si>
  <si>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</si>
  <si>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</si>
  <si>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</si>
  <si>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</si>
  <si>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</si>
  <si>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</si>
  <si>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</si>
  <si>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</si>
  <si>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</si>
  <si>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</si>
  <si>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</si>
  <si>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</si>
  <si>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</si>
  <si>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</si>
  <si>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</si>
  <si>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</si>
  <si>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</si>
  <si>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</si>
  <si>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</si>
  <si>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</si>
  <si>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</si>
  <si>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</si>
  <si>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</si>
  <si>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</si>
  <si>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</si>
  <si>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</si>
  <si>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</si>
  <si>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</si>
  <si>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</si>
  <si>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</si>
  <si>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</si>
  <si>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</si>
  <si>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</si>
  <si>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</si>
  <si>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</si>
  <si>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</si>
  <si>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</si>
  <si>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</si>
  <si>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</si>
  <si>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</si>
  <si>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</si>
  <si>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</si>
  <si>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</si>
  <si>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</si>
  <si>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</si>
  <si>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</si>
  <si>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</si>
  <si>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</si>
  <si>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</si>
  <si>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</si>
  <si>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</si>
  <si>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</si>
  <si>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</si>
  <si>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</si>
  <si>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</si>
  <si>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</si>
  <si>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</si>
  <si>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</si>
  <si>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</si>
  <si>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</si>
  <si>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</si>
  <si>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</si>
  <si>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</si>
  <si>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</si>
  <si>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</si>
  <si>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</si>
  <si>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</si>
  <si>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</si>
  <si>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</si>
  <si>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</si>
  <si>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</si>
  <si>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</si>
  <si>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</si>
  <si>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</si>
  <si>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</si>
  <si>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</si>
  <si>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</si>
  <si>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</si>
  <si>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</si>
  <si>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</si>
  <si>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</si>
  <si>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</si>
  <si>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</si>
  <si>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</si>
  <si>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</si>
  <si>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</si>
  <si>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</si>
  <si>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</si>
  <si>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</si>
  <si>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</si>
  <si>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</si>
  <si>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</si>
  <si>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</si>
  <si>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</si>
  <si>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</si>
  <si>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</si>
  <si>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</si>
  <si>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</si>
  <si>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</si>
  <si>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</si>
  <si>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</si>
  <si>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</si>
  <si>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</si>
  <si>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</si>
  <si>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</si>
  <si>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</si>
  <si>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</si>
  <si>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</si>
  <si>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</si>
  <si>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</si>
  <si>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</si>
  <si>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</si>
  <si>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</si>
  <si>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</si>
  <si>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</si>
  <si>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</si>
  <si>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</si>
  <si>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</si>
  <si>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</si>
  <si>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</si>
  <si>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</si>
  <si>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</si>
  <si>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</si>
  <si>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</si>
  <si>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</si>
  <si>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</si>
  <si>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</si>
  <si>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</si>
  <si>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</si>
  <si>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</si>
  <si>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</si>
  <si>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</si>
  <si>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</si>
  <si>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</si>
  <si>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</si>
  <si>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</si>
  <si>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</si>
  <si>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</si>
  <si>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</si>
  <si>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</si>
  <si>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</si>
  <si>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</si>
  <si>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</si>
  <si>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</si>
  <si>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</si>
  <si>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</si>
  <si>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</si>
  <si>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</si>
  <si>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</si>
  <si>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</si>
  <si>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</si>
  <si>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</si>
  <si>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</si>
  <si>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</si>
  <si>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</si>
  <si>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</si>
  <si>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</si>
  <si>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</si>
  <si>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</si>
  <si>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</si>
  <si>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</si>
  <si>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</si>
  <si>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</si>
  <si>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</si>
  <si>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</si>
  <si>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</si>
  <si>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</si>
  <si>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</si>
  <si>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</si>
  <si>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</si>
  <si>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</si>
  <si>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</si>
  <si>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</si>
  <si>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</si>
  <si>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</si>
  <si>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</si>
  <si>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</si>
  <si>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</si>
  <si>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</si>
  <si>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</si>
  <si>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</si>
  <si>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</si>
  <si>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</si>
  <si>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</si>
  <si>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</si>
  <si>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</si>
  <si>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</si>
  <si>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</si>
  <si>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</si>
  <si>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</si>
  <si>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</si>
  <si>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</si>
  <si>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</si>
  <si>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</si>
  <si>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</si>
  <si>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</si>
  <si>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</si>
  <si>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</si>
  <si>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</si>
  <si>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</si>
  <si>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</si>
  <si>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</si>
  <si>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</si>
  <si>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</si>
  <si>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</si>
  <si>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</si>
  <si>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</si>
  <si>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</si>
  <si>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</si>
  <si>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</si>
  <si>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</si>
  <si>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</si>
  <si>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</si>
  <si>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</si>
  <si>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</si>
  <si>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</si>
  <si>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</si>
  <si>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</si>
  <si>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</si>
  <si>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</si>
  <si>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</si>
  <si>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</si>
  <si>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</si>
  <si>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</si>
  <si>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</si>
  <si>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</si>
  <si>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</si>
  <si>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</si>
  <si>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</si>
  <si>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</si>
  <si>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</si>
  <si>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</si>
  <si>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</si>
  <si>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</si>
  <si>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</si>
  <si>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</si>
  <si>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</si>
  <si>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</si>
  <si>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</si>
  <si>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</si>
  <si>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</si>
  <si>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</si>
  <si>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</si>
  <si>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</si>
  <si>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</si>
  <si>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</si>
  <si>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</si>
  <si>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</si>
  <si>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</si>
  <si>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</si>
  <si>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</si>
  <si>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</si>
  <si>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</si>
  <si>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</si>
  <si>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</si>
  <si>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</si>
  <si>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</si>
  <si>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</si>
  <si>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</si>
  <si>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</si>
  <si>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</si>
  <si>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</si>
  <si>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</si>
  <si>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</si>
  <si>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</si>
  <si>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</si>
  <si>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</si>
  <si>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</si>
  <si>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</si>
  <si>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</si>
  <si>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</si>
  <si>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</si>
  <si>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</si>
  <si>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</si>
  <si>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</si>
  <si>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</si>
  <si>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</si>
  <si>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</si>
  <si>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</si>
  <si>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</si>
  <si>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</si>
  <si>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</si>
  <si>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</si>
  <si>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</si>
  <si>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</si>
  <si>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</si>
  <si>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</si>
  <si>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</si>
  <si>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</si>
  <si>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</si>
  <si>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</si>
  <si>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</si>
  <si>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</si>
  <si>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</si>
  <si>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</si>
  <si>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</si>
  <si>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</si>
  <si>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</si>
  <si>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</si>
  <si>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</si>
  <si>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</si>
  <si>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</si>
  <si>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</si>
  <si>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</si>
  <si>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</si>
  <si>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</si>
  <si>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</si>
  <si>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</si>
  <si>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</si>
  <si>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</si>
  <si>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</si>
  <si>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</si>
  <si>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</si>
  <si>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</si>
  <si>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</si>
  <si>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</si>
  <si>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</si>
  <si>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</si>
  <si>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</si>
  <si>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</si>
  <si>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</si>
  <si>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</si>
  <si>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</si>
  <si>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</si>
  <si>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</si>
  <si>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</si>
  <si>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</si>
  <si>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</si>
  <si>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</si>
  <si>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</si>
  <si>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</si>
  <si>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</si>
  <si>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</si>
  <si>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</si>
  <si>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</si>
  <si>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</si>
  <si>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</si>
  <si>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</si>
  <si>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</si>
  <si>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</si>
  <si>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</si>
  <si>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</si>
  <si>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</si>
  <si>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</si>
  <si>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</si>
  <si>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</si>
  <si>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</si>
  <si>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</si>
  <si>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</si>
  <si>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</si>
  <si>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</si>
  <si>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</si>
  <si>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</si>
  <si>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</si>
  <si>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</si>
  <si>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</si>
  <si>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</si>
  <si>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</si>
  <si>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</si>
  <si>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</si>
  <si>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</si>
  <si>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</si>
  <si>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</si>
  <si>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</si>
  <si>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</si>
  <si>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</si>
  <si>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</si>
  <si>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</si>
  <si>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</si>
  <si>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</si>
  <si>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</si>
  <si>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</si>
  <si>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</si>
  <si>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</si>
  <si>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</si>
  <si>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</si>
  <si>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</si>
  <si>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</si>
  <si>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</si>
  <si>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</si>
  <si>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</si>
  <si>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</si>
  <si>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</si>
  <si>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</si>
  <si>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</si>
  <si>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</si>
  <si>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</si>
  <si>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</si>
  <si>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</si>
  <si>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</si>
  <si>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</si>
  <si>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</si>
  <si>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</si>
  <si>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</si>
  <si>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</si>
  <si>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</si>
  <si>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</si>
  <si>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</si>
  <si>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</si>
  <si>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</si>
  <si>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</si>
  <si>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</si>
  <si>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</si>
  <si>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</si>
  <si>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</si>
  <si>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</si>
  <si>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</si>
  <si>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</si>
  <si>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</si>
  <si>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</si>
  <si>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</si>
  <si>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</si>
  <si>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</si>
  <si>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</si>
  <si>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</si>
  <si>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</si>
  <si>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</si>
  <si>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</si>
  <si>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</si>
  <si>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</si>
  <si>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</si>
  <si>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</si>
  <si>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</si>
  <si>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</si>
  <si>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</si>
  <si>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</si>
  <si>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</si>
  <si>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</si>
  <si>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</si>
  <si>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</si>
  <si>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</si>
  <si>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</si>
  <si>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</si>
  <si>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</si>
  <si>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</si>
  <si>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</si>
  <si>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</si>
  <si>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</si>
  <si>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</si>
  <si>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</si>
  <si>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</si>
  <si>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</si>
  <si>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</si>
  <si>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</si>
  <si>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</si>
  <si>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</si>
  <si>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</si>
  <si>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</si>
  <si>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</si>
  <si>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</si>
  <si>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</si>
  <si>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</si>
  <si>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</si>
  <si>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</si>
  <si>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</si>
  <si>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</si>
  <si>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</si>
  <si>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</si>
  <si>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</si>
  <si>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</si>
  <si>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</si>
  <si>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</si>
  <si>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</si>
  <si>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</si>
  <si>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</si>
  <si>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</si>
  <si>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</si>
  <si>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</si>
  <si>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</si>
  <si>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</si>
  <si>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</si>
  <si>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</si>
  <si>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</si>
  <si>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</si>
  <si>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</si>
  <si>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</si>
  <si>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</si>
  <si>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</si>
  <si>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</si>
  <si>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</si>
  <si>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</si>
  <si>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</si>
  <si>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</si>
  <si>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</si>
  <si>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</si>
  <si>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</si>
  <si>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</si>
  <si>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</si>
  <si>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</si>
  <si>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</si>
  <si>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</si>
  <si>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</si>
  <si>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</si>
  <si>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</si>
  <si>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</si>
  <si>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</si>
  <si>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</si>
  <si>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</si>
  <si>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</si>
  <si>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</si>
  <si>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</si>
  <si>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</si>
  <si>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</si>
  <si>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</si>
  <si>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</si>
  <si>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</si>
  <si>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</si>
  <si>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</si>
  <si>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</si>
  <si>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</si>
  <si>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</si>
  <si>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</si>
  <si>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</si>
  <si>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</si>
  <si>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</si>
  <si>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</si>
  <si>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</si>
  <si>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</si>
  <si>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</si>
  <si>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</si>
  <si>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</si>
  <si>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</si>
  <si>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</si>
  <si>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</si>
  <si>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</si>
  <si>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</si>
  <si>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</si>
  <si>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</si>
  <si>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</si>
  <si>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</si>
  <si>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</si>
  <si>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</si>
  <si>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</si>
  <si>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</si>
  <si>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</si>
  <si>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</si>
  <si>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</si>
  <si>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</si>
  <si>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</si>
  <si>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</si>
  <si>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</si>
  <si>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</si>
  <si>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</si>
  <si>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</si>
  <si>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</si>
  <si>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</si>
  <si>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</si>
  <si>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</si>
  <si>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</si>
  <si>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</si>
  <si>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</si>
  <si>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</si>
  <si>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</si>
  <si>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</si>
  <si>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</si>
  <si>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</si>
  <si>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</si>
  <si>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</si>
  <si>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</si>
  <si>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</si>
  <si>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</si>
  <si>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</si>
  <si>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</si>
  <si>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</si>
  <si>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</si>
  <si>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</si>
  <si>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</si>
  <si>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</si>
  <si>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</si>
  <si>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</si>
  <si>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</si>
  <si>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</si>
  <si>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</si>
  <si>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</si>
  <si>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</si>
  <si>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</si>
  <si>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</si>
  <si>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</si>
  <si>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</si>
  <si>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</si>
  <si>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</si>
  <si>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</si>
  <si>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</si>
  <si>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</si>
  <si>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</si>
  <si>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</si>
  <si>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</si>
  <si>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</si>
  <si>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</si>
  <si>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</si>
  <si>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</si>
  <si>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</si>
  <si>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</si>
  <si>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</si>
  <si>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</si>
  <si>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</si>
  <si>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</si>
  <si>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</si>
  <si>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</si>
  <si>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</si>
  <si>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</si>
  <si>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</si>
  <si>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</si>
  <si>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</si>
  <si>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</si>
  <si>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</si>
  <si>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</si>
  <si>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</si>
  <si>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</si>
  <si>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</si>
  <si>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</si>
  <si>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</si>
  <si>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</si>
  <si>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</si>
  <si>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</si>
  <si>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</si>
  <si>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</si>
  <si>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</si>
  <si>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</si>
  <si>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</si>
  <si>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</si>
  <si>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</si>
  <si>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</si>
  <si>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</si>
  <si>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</si>
  <si>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</si>
  <si>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</si>
  <si>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</si>
  <si>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</si>
  <si>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</si>
  <si>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</si>
  <si>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</si>
  <si>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</si>
  <si>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</si>
  <si>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</si>
  <si>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</si>
  <si>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</si>
  <si>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</si>
  <si>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</si>
  <si>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</si>
  <si>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</si>
  <si>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</si>
  <si>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</si>
  <si>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</si>
  <si>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</si>
  <si>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</si>
  <si>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</si>
  <si>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</si>
  <si>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</si>
  <si>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</si>
  <si>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</si>
  <si>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</si>
  <si>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</si>
  <si>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</si>
  <si>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</si>
  <si>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</si>
  <si>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</si>
  <si>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</si>
  <si>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</si>
  <si>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</si>
  <si>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</si>
  <si>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</si>
  <si>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</si>
  <si>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</si>
  <si>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</si>
  <si>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</si>
  <si>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</si>
  <si>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</si>
  <si>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</si>
  <si>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</si>
  <si>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</si>
  <si>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</si>
  <si>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</si>
  <si>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</si>
  <si>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</si>
  <si>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</si>
  <si>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</si>
  <si>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</si>
  <si>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</si>
  <si>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</si>
  <si>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</si>
  <si>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</si>
  <si>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</si>
  <si>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</si>
  <si>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</si>
  <si>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</si>
  <si>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</si>
  <si>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</si>
  <si>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</si>
  <si>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</si>
  <si>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</si>
  <si>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</si>
  <si>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</si>
  <si>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</si>
  <si>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</si>
  <si>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</si>
  <si>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</si>
  <si>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</si>
  <si>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</si>
  <si>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</si>
  <si>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</si>
  <si>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</si>
  <si>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</si>
  <si>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</si>
  <si>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</si>
  <si>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</si>
  <si>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</si>
  <si>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</si>
  <si>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</si>
  <si>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</si>
  <si>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</si>
  <si>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</si>
  <si>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</si>
  <si>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</si>
  <si>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</si>
  <si>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</si>
  <si>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</si>
  <si>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</si>
  <si>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</si>
  <si>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</si>
  <si>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</si>
  <si>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</si>
  <si>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</si>
  <si>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</si>
  <si>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</si>
  <si>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</si>
  <si>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</si>
  <si>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</si>
  <si>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</si>
  <si>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</si>
  <si>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</si>
  <si>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</si>
  <si>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</si>
  <si>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</si>
  <si>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</si>
  <si>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</si>
  <si>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</si>
  <si>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</si>
  <si>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</si>
  <si>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</si>
  <si>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</si>
  <si>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</si>
  <si>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</si>
  <si>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</si>
  <si>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</si>
  <si>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</si>
  <si>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</si>
  <si>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</si>
  <si>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</si>
  <si>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</si>
  <si>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</si>
  <si>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</si>
  <si>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</si>
  <si>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</si>
  <si>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</si>
  <si>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</si>
  <si>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</si>
  <si>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</si>
  <si>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</si>
  <si>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</si>
  <si>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</si>
  <si>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</si>
  <si>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</si>
  <si>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</si>
  <si>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</si>
  <si>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</si>
  <si>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</si>
  <si>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</si>
  <si>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</si>
  <si>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</si>
  <si>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</si>
  <si>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</si>
  <si>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</si>
  <si>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</si>
  <si>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</si>
  <si>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</si>
  <si>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</si>
  <si>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</si>
  <si>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</si>
  <si>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</si>
  <si>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</si>
  <si>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</si>
  <si>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</si>
  <si>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</si>
  <si>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</si>
  <si>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</si>
  <si>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</si>
  <si>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</si>
  <si>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</si>
  <si>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</si>
  <si>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</si>
  <si>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</si>
  <si>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</si>
  <si>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</si>
  <si>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</si>
  <si>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</si>
  <si>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</si>
  <si>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</si>
  <si>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</si>
  <si>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</si>
  <si>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</si>
  <si>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</si>
  <si>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</si>
  <si>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</si>
  <si>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</si>
  <si>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</si>
  <si>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</si>
  <si>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</si>
  <si>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</si>
  <si>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</si>
  <si>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</si>
  <si>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</si>
  <si>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</si>
  <si>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</si>
  <si>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</si>
  <si>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</si>
  <si>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</si>
  <si>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</si>
  <si>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</si>
  <si>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</si>
  <si>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</si>
  <si>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</si>
  <si>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</si>
  <si>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</si>
  <si>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</si>
  <si>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</si>
  <si>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</si>
  <si>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</si>
  <si>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</si>
  <si>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</si>
  <si>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</si>
  <si>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</si>
  <si>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</si>
  <si>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</si>
  <si>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</si>
  <si>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</si>
  <si>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</si>
  <si>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</si>
  <si>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</si>
  <si>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</si>
  <si>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</si>
  <si>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</si>
  <si>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</si>
  <si>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</si>
  <si>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</si>
  <si>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</si>
  <si>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</si>
  <si>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</si>
  <si>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</si>
  <si>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</si>
  <si>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</si>
  <si>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</si>
  <si>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</si>
  <si>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</si>
  <si>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</si>
  <si>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</si>
  <si>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</si>
  <si>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</si>
  <si>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</si>
  <si>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</si>
  <si>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</si>
  <si>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</si>
  <si>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</si>
  <si>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</si>
  <si>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</si>
  <si>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</si>
  <si>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</si>
  <si>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</si>
  <si>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</si>
  <si>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</si>
  <si>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</si>
  <si>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</si>
  <si>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</si>
  <si>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</si>
  <si>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</si>
  <si>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</si>
  <si>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</si>
  <si>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</si>
  <si>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</si>
  <si>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</si>
  <si>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</si>
  <si>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</si>
  <si>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</si>
  <si>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</si>
  <si>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</si>
  <si>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</si>
  <si>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</si>
  <si>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</si>
  <si>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</si>
  <si>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</si>
  <si>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</si>
  <si>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</si>
  <si>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</si>
  <si>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</si>
  <si>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</si>
  <si>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</si>
  <si>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</si>
  <si>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</si>
  <si>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</si>
  <si>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</si>
  <si>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</si>
  <si>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</si>
  <si>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</si>
  <si>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</si>
  <si>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</si>
  <si>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</si>
  <si>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</si>
  <si>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</si>
  <si>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</si>
  <si>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</si>
  <si>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</si>
  <si>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</si>
  <si>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</si>
  <si>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</si>
  <si>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</si>
  <si>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</si>
  <si>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</si>
  <si>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</si>
  <si>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</si>
  <si>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</si>
  <si>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</si>
  <si>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</si>
  <si>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</si>
  <si>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</si>
  <si>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</si>
  <si>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</si>
  <si>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</si>
  <si>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</si>
  <si>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</si>
  <si>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</si>
  <si>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</si>
  <si>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</si>
  <si>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</si>
  <si>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</si>
  <si>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</si>
  <si>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</si>
  <si>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</si>
  <si>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</si>
  <si>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</si>
  <si>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</si>
  <si>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</si>
  <si>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</si>
  <si>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</si>
  <si>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</si>
  <si>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</si>
  <si>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</si>
  <si>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</si>
  <si>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</si>
  <si>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</si>
  <si>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</si>
  <si>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</si>
  <si>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</si>
  <si>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</si>
  <si>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</si>
  <si>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</si>
  <si>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</si>
  <si>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</si>
  <si>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</si>
  <si>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</si>
  <si>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</si>
  <si>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</si>
  <si>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</si>
  <si>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</si>
  <si>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</si>
  <si>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</si>
  <si>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</si>
  <si>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</si>
  <si>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</si>
  <si>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</si>
  <si>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</si>
  <si>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</si>
  <si>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</si>
  <si>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</si>
  <si>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</si>
  <si>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</si>
  <si>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</si>
  <si>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</si>
  <si>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</si>
  <si>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</si>
  <si>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</si>
  <si>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</si>
  <si>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</si>
  <si>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</si>
  <si>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</si>
  <si>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</si>
  <si>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</si>
  <si>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</si>
  <si>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</si>
  <si>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</si>
  <si>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</si>
  <si>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</si>
  <si>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</si>
  <si>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</si>
  <si>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</si>
  <si>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</si>
  <si>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</si>
  <si>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</si>
  <si>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</si>
  <si>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</si>
  <si>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</si>
  <si>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</si>
  <si>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</si>
  <si>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</si>
  <si>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</si>
  <si>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</si>
  <si>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</si>
  <si>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</si>
  <si>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</si>
  <si>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</si>
  <si>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</si>
  <si>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</si>
  <si>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</si>
  <si>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</si>
  <si>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</si>
  <si>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</si>
  <si>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</si>
  <si>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</si>
  <si>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</si>
  <si>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</si>
  <si>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</si>
  <si>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</si>
  <si>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</si>
  <si>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</si>
  <si>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</si>
  <si>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</si>
  <si>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</si>
  <si>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</si>
  <si>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</si>
  <si>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</si>
  <si>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</si>
  <si>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</si>
  <si>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</si>
  <si>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</si>
  <si>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</si>
  <si>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</si>
  <si>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</si>
  <si>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</si>
  <si>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</si>
  <si>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</si>
  <si>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</si>
  <si>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</si>
  <si>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</si>
  <si>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</si>
  <si>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</si>
  <si>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</si>
  <si>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</si>
  <si>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</si>
  <si>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</si>
  <si>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</si>
  <si>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</si>
  <si>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</si>
  <si>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</si>
  <si>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</si>
  <si>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</si>
  <si>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</si>
  <si>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</si>
  <si>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</si>
  <si>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</si>
  <si>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</si>
  <si>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</si>
  <si>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</si>
  <si>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</si>
  <si>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</si>
  <si>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</si>
  <si>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</si>
  <si>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</si>
  <si>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</si>
  <si>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</si>
  <si>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</si>
  <si>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</si>
  <si>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</si>
  <si>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</si>
  <si>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</si>
  <si>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</si>
  <si>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</si>
  <si>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</si>
  <si>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</si>
  <si>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</si>
  <si>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</si>
  <si>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</si>
  <si>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</si>
  <si>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</si>
  <si>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</si>
  <si>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</si>
  <si>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</si>
  <si>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</si>
  <si>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</si>
  <si>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</si>
  <si>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</si>
  <si>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</si>
  <si>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</si>
  <si>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</si>
  <si>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</si>
  <si>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</si>
  <si>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</si>
  <si>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</si>
  <si>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</si>
  <si>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</si>
  <si>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</si>
  <si>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</si>
  <si>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</si>
  <si>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</si>
  <si>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</si>
  <si>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</si>
  <si>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</si>
  <si>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</si>
  <si>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</si>
  <si>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</si>
  <si>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</si>
  <si>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</si>
  <si>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</si>
  <si>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</si>
  <si>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</si>
  <si>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</si>
  <si>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</si>
  <si>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</si>
  <si>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</si>
  <si>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</si>
  <si>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</si>
  <si>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</si>
  <si>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</si>
  <si>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</si>
  <si>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</si>
  <si>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</si>
  <si>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</si>
  <si>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</si>
  <si>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</si>
  <si>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</si>
  <si>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</si>
  <si>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</si>
  <si>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</si>
  <si>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</si>
  <si>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</si>
  <si>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</si>
  <si>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</si>
  <si>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</si>
  <si>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</si>
  <si>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</si>
  <si>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</si>
  <si>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</si>
  <si>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</si>
  <si>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</si>
  <si>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</si>
  <si>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</si>
  <si>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</si>
  <si>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</si>
  <si>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</si>
  <si>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</si>
  <si>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</si>
  <si>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</si>
  <si>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</si>
  <si>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</si>
  <si>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</si>
  <si>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</si>
  <si>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</si>
  <si>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</si>
  <si>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</si>
  <si>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</si>
  <si>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</si>
  <si>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</si>
  <si>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</si>
  <si>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</si>
  <si>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</si>
  <si>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</si>
  <si>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</si>
  <si>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</si>
  <si>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</si>
  <si>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</si>
  <si>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</si>
  <si>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</si>
  <si>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</si>
  <si>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</si>
  <si>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</si>
  <si>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</si>
  <si>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</si>
  <si>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</si>
  <si>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</si>
  <si>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</si>
  <si>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</si>
  <si>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</si>
  <si>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</si>
  <si>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</si>
  <si>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</si>
  <si>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</si>
  <si>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</si>
  <si>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</si>
  <si>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</si>
  <si>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</si>
  <si>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</si>
  <si>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</si>
  <si>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</si>
  <si>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</si>
  <si>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</si>
  <si>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</si>
  <si>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</si>
  <si>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</si>
  <si>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</si>
  <si>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</si>
  <si>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</si>
  <si>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</si>
  <si>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</si>
  <si>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</si>
  <si>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</si>
  <si>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</si>
  <si>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</si>
  <si>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</si>
  <si>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</si>
  <si>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</si>
  <si>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</si>
  <si>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</si>
  <si>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</si>
  <si>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</si>
  <si>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</si>
  <si>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</si>
  <si>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</si>
  <si>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</si>
  <si>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</si>
  <si>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</si>
  <si>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</si>
  <si>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</si>
  <si>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</si>
  <si>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</si>
  <si>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</si>
  <si>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</si>
  <si>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</si>
  <si>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</si>
  <si>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</si>
  <si>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</si>
  <si>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</si>
  <si>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</si>
  <si>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</si>
  <si>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</si>
  <si>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</si>
  <si>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</si>
  <si>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</si>
  <si>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</si>
  <si>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</si>
  <si>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</si>
  <si>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</si>
  <si>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</si>
  <si>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</si>
  <si>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</si>
  <si>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</si>
  <si>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</si>
  <si>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</si>
  <si>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</si>
  <si>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</si>
  <si>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</si>
  <si>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</si>
  <si>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</si>
  <si>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</si>
  <si>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</si>
  <si>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</si>
  <si>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</si>
  <si>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</si>
  <si>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</si>
  <si>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</si>
  <si>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</si>
  <si>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</si>
  <si>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</si>
  <si>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</si>
  <si>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</si>
  <si>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</si>
  <si>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</si>
  <si>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</si>
  <si>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</si>
  <si>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</si>
  <si>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</si>
  <si>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</si>
  <si>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</si>
  <si>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</si>
  <si>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</si>
  <si>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</si>
  <si>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</si>
  <si>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</si>
  <si>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</si>
  <si>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</si>
  <si>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</si>
  <si>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</si>
  <si>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</si>
  <si>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</si>
  <si>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</si>
  <si>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</si>
  <si>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</si>
  <si>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</si>
  <si>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</si>
  <si>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</si>
  <si>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</si>
  <si>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</si>
  <si>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</si>
  <si>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</si>
  <si>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</si>
  <si>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</si>
  <si>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</si>
  <si>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</si>
  <si>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</si>
  <si>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</si>
  <si>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</si>
  <si>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</si>
  <si>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</si>
  <si>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</si>
  <si>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</si>
  <si>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</si>
  <si>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</si>
  <si>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</si>
  <si>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</si>
  <si>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</si>
  <si>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</si>
  <si>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</si>
  <si>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</si>
  <si>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</si>
  <si>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</si>
  <si>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</si>
  <si>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</si>
  <si>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</si>
  <si>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</si>
  <si>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</si>
  <si>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</si>
  <si>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</si>
  <si>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</si>
  <si>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</si>
  <si>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</si>
  <si>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</si>
  <si>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</si>
  <si>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</si>
  <si>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</si>
  <si>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</si>
  <si>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</si>
  <si>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</si>
  <si>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</si>
  <si>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</si>
  <si>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</si>
  <si>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</si>
  <si>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</si>
  <si>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</si>
  <si>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</si>
  <si>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</si>
  <si>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</si>
  <si>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</si>
  <si>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</si>
  <si>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</si>
  <si>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</si>
  <si>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</si>
  <si>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</si>
  <si>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</si>
  <si>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</si>
  <si>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</si>
  <si>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</si>
  <si>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</si>
  <si>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</si>
  <si>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</si>
  <si>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</si>
  <si>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</si>
  <si>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</si>
  <si>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</si>
  <si>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</si>
  <si>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</si>
  <si>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</si>
  <si>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</si>
  <si>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</si>
  <si>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</si>
  <si>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</si>
  <si>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</si>
  <si>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</si>
  <si>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</si>
  <si>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</si>
  <si>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</si>
  <si>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</si>
  <si>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</si>
  <si>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</si>
  <si>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</si>
  <si>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</si>
  <si>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</si>
  <si>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</si>
  <si>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</si>
  <si>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</si>
  <si>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</si>
  <si>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</si>
  <si>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</si>
  <si>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</si>
  <si>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</si>
  <si>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</si>
  <si>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</si>
  <si>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</si>
  <si>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</si>
  <si>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</si>
  <si>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</si>
  <si>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</si>
  <si>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</si>
  <si>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</si>
  <si>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</si>
  <si>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</si>
  <si>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</si>
  <si>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</si>
  <si>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</si>
  <si>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</si>
  <si>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</si>
  <si>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</si>
  <si>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</si>
  <si>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</si>
  <si>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</si>
  <si>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</si>
  <si>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</si>
  <si>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</si>
  <si>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</si>
  <si>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</si>
  <si>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</si>
  <si>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</si>
  <si>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</si>
  <si>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</si>
  <si>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</si>
  <si>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</si>
  <si>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</si>
  <si>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</si>
  <si>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</si>
  <si>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</si>
  <si>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</si>
  <si>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</si>
  <si>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</si>
  <si>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</si>
  <si>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</si>
  <si>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</si>
  <si>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</si>
  <si>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</si>
  <si>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</si>
  <si>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</si>
  <si>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</si>
  <si>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</si>
  <si>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</si>
  <si>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</si>
  <si>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</si>
  <si>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</si>
  <si>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</si>
  <si>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</si>
  <si>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</si>
  <si>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</si>
  <si>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</si>
  <si>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</si>
  <si>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</si>
  <si>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</si>
  <si>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</si>
  <si>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</si>
  <si>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</si>
  <si>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</si>
  <si>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</si>
  <si>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</si>
  <si>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</si>
  <si>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</si>
  <si>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</si>
  <si>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</si>
  <si>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</si>
  <si>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</si>
  <si>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</si>
  <si>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</si>
  <si>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</si>
  <si>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</si>
  <si>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</si>
  <si>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</si>
  <si>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</si>
  <si>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</si>
  <si>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</si>
  <si>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</si>
  <si>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</si>
  <si>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</si>
  <si>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</si>
  <si>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</si>
  <si>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</si>
  <si>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</si>
  <si>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</si>
  <si>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</si>
  <si>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</si>
  <si>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</si>
  <si>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</si>
  <si>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</si>
  <si>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</si>
  <si>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</si>
  <si>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</si>
  <si>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</si>
  <si>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</si>
  <si>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</si>
  <si>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</si>
  <si>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</si>
  <si>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</si>
  <si>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</si>
  <si>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</si>
  <si>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</si>
  <si>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</si>
  <si>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</si>
  <si>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</si>
  <si>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</si>
  <si>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</si>
  <si>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</si>
  <si>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</si>
  <si>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</si>
  <si>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</si>
  <si>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</si>
  <si>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</si>
  <si>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</si>
  <si>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</si>
  <si>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</si>
  <si>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</si>
  <si>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</si>
  <si>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</si>
  <si>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</si>
  <si>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</si>
  <si>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</si>
  <si>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</si>
  <si>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</si>
  <si>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</si>
  <si>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</si>
  <si>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</si>
  <si>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</si>
  <si>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</si>
  <si>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</si>
  <si>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</si>
  <si>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</si>
  <si>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</si>
  <si>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</si>
  <si>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</si>
  <si>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</si>
  <si>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</si>
  <si>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</si>
  <si>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</si>
  <si>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</si>
  <si>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</si>
  <si>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</si>
  <si>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</si>
  <si>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</si>
  <si>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</si>
  <si>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</si>
  <si>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</si>
  <si>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</si>
  <si>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</si>
  <si>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</si>
  <si>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</si>
  <si>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</si>
  <si>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</si>
  <si>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</si>
  <si>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</si>
  <si>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</si>
  <si>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</si>
  <si>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</si>
  <si>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</si>
  <si>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</si>
  <si>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</si>
  <si>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</si>
  <si>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</si>
  <si>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</si>
  <si>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</si>
  <si>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</si>
  <si>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</si>
  <si>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</si>
  <si>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</si>
  <si>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</si>
  <si>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</si>
  <si>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</si>
  <si>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</si>
  <si>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</si>
  <si>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</si>
  <si>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</si>
  <si>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</si>
  <si>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</si>
  <si>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</si>
  <si>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</si>
  <si>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</si>
  <si>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</si>
  <si>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</si>
  <si>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</si>
  <si>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</si>
  <si>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</si>
  <si>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</si>
  <si>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</si>
  <si>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</si>
  <si>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</si>
  <si>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</si>
  <si>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</si>
  <si>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</si>
  <si>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</si>
  <si>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</si>
  <si>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</si>
  <si>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</si>
  <si>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</si>
  <si>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</si>
  <si>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</si>
  <si>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</si>
  <si>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</si>
  <si>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</si>
  <si>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</si>
  <si>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</si>
  <si>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</si>
  <si>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</si>
  <si>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</si>
  <si>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</si>
  <si>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</si>
  <si>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</si>
  <si>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</si>
  <si>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</si>
  <si>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</si>
  <si>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</si>
  <si>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</si>
  <si>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</si>
  <si>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</si>
  <si>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</si>
  <si>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</si>
  <si>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</si>
  <si>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</si>
  <si>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</si>
  <si>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</si>
  <si>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</si>
  <si>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</si>
  <si>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</si>
  <si>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</si>
  <si>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</si>
  <si>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</si>
  <si>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</si>
  <si>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</si>
  <si>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</si>
  <si>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</si>
  <si>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</si>
  <si>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</si>
  <si>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</si>
  <si>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</si>
  <si>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</si>
  <si>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</si>
  <si>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</si>
  <si>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</si>
  <si>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</si>
  <si>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</si>
  <si>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</si>
  <si>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</si>
  <si>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</si>
  <si>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</si>
  <si>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</si>
  <si>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</si>
  <si>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</si>
  <si>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</si>
  <si>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</si>
  <si>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</si>
  <si>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</si>
  <si>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</si>
  <si>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</si>
  <si>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</si>
  <si>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</si>
  <si>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</si>
  <si>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</si>
  <si>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</si>
  <si>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</si>
  <si>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</si>
  <si>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</si>
  <si>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</si>
  <si>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</si>
  <si>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</si>
  <si>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</si>
  <si>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</si>
  <si>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</si>
  <si>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</si>
  <si>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</si>
  <si>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</si>
  <si>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</si>
  <si>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</si>
  <si>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</si>
  <si>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</si>
  <si>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</si>
  <si>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</si>
  <si>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</si>
  <si>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</si>
  <si>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</si>
  <si>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</si>
  <si>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</si>
  <si>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</si>
  <si>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</si>
  <si>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</si>
  <si>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</si>
  <si>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</si>
  <si>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</si>
  <si>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</si>
  <si>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</si>
  <si>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</si>
  <si>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</si>
  <si>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</si>
  <si>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</si>
  <si>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</si>
  <si>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</si>
  <si>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</si>
  <si>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</si>
  <si>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</si>
  <si>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</si>
  <si>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</si>
  <si>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</si>
  <si>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</si>
  <si>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</si>
  <si>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</si>
  <si>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</si>
  <si>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</si>
  <si>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</si>
  <si>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</si>
  <si>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</si>
  <si>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</si>
  <si>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</si>
  <si>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</si>
  <si>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</si>
  <si>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</si>
  <si>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</si>
  <si>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</si>
  <si>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</si>
  <si>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</si>
  <si>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</si>
  <si>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</si>
  <si>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</si>
  <si>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</si>
  <si>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</si>
  <si>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</si>
  <si>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</si>
  <si>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</si>
  <si>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</si>
  <si>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</si>
  <si>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</si>
  <si>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</si>
  <si>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</si>
  <si>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</si>
  <si>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</si>
  <si>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</si>
  <si>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</si>
  <si>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</si>
  <si>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</si>
  <si>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</si>
  <si>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</si>
  <si>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</si>
  <si>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</si>
  <si>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</si>
  <si>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</si>
  <si>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</si>
  <si>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</si>
  <si>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</si>
  <si>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</si>
  <si>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</si>
  <si>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</si>
  <si>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</si>
  <si>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</si>
  <si>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</si>
  <si>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</si>
  <si>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</si>
  <si>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</si>
  <si>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</si>
  <si>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</si>
  <si>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</si>
  <si>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</si>
  <si>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</si>
  <si>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</si>
  <si>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</si>
  <si>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</si>
  <si>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</si>
  <si>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</si>
  <si>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</si>
  <si>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</si>
  <si>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</si>
  <si>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</si>
  <si>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</si>
  <si>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</si>
  <si>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</si>
  <si>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</si>
  <si>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</si>
  <si>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</si>
  <si>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</si>
  <si>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</si>
  <si>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</si>
  <si>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</si>
  <si>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</si>
  <si>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</si>
  <si>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</si>
  <si>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</si>
  <si>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</si>
  <si>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</si>
  <si>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</si>
  <si>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</si>
  <si>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</si>
  <si>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</si>
  <si>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</si>
  <si>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</si>
  <si>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</si>
  <si>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</si>
  <si>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</si>
  <si>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</si>
  <si>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</si>
  <si>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</si>
  <si>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</si>
  <si>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</si>
  <si>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</si>
  <si>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</si>
  <si>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</si>
  <si>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</si>
  <si>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</si>
  <si>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</si>
  <si>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</si>
  <si>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</si>
  <si>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</si>
  <si>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</si>
  <si>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</si>
  <si>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</si>
  <si>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</si>
  <si>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</si>
  <si>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</si>
  <si>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</si>
  <si>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</si>
  <si>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</si>
  <si>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</si>
  <si>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</si>
  <si>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</si>
  <si>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</si>
  <si>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</si>
  <si>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</si>
  <si>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</si>
  <si>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</si>
  <si>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</si>
  <si>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</si>
  <si>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</si>
  <si>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</si>
  <si>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</si>
  <si>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</si>
  <si>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</si>
  <si>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</si>
  <si>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</si>
  <si>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</si>
  <si>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</si>
  <si>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</si>
  <si>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</si>
  <si>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</si>
  <si>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</si>
  <si>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</si>
  <si>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</si>
  <si>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</si>
  <si>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</si>
  <si>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</si>
  <si>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</si>
  <si>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</si>
  <si>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</si>
  <si>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</si>
  <si>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</si>
  <si>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</si>
  <si>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</si>
  <si>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</si>
  <si>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</si>
  <si>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</si>
  <si>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</si>
  <si>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</si>
  <si>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</si>
  <si>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</si>
  <si>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</si>
  <si>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</si>
  <si>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</si>
  <si>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</si>
  <si>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</si>
  <si>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</si>
  <si>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</si>
  <si>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</si>
  <si>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</si>
  <si>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</si>
  <si>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</si>
  <si>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</si>
  <si>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</si>
  <si>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</si>
  <si>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</si>
  <si>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</si>
  <si>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</si>
  <si>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</si>
  <si>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</si>
  <si>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</si>
  <si>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</si>
  <si>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</si>
  <si>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</si>
  <si>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</si>
  <si>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</si>
  <si>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</si>
  <si>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</si>
  <si>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</si>
  <si>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</si>
  <si>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</si>
  <si>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</si>
  <si>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</si>
  <si>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</si>
  <si>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</si>
  <si>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</si>
  <si>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</si>
  <si>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</si>
  <si>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</si>
  <si>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</si>
  <si>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</si>
  <si>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</si>
  <si>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</si>
  <si>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</si>
  <si>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</si>
  <si>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</si>
  <si>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</si>
  <si>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</si>
  <si>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</si>
  <si>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</si>
  <si>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</si>
  <si>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</si>
  <si>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</si>
  <si>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</si>
  <si>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</si>
  <si>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</si>
  <si>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</si>
  <si>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</si>
  <si>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</si>
  <si>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</si>
  <si>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</si>
  <si>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</si>
  <si>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</si>
  <si>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</si>
  <si>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</si>
  <si>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</si>
  <si>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</si>
  <si>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</si>
  <si>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</si>
  <si>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</si>
  <si>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</si>
  <si>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</si>
  <si>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</si>
  <si>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</si>
  <si>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</si>
  <si>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</si>
  <si>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</si>
  <si>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</si>
  <si>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</si>
  <si>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</si>
  <si>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</si>
  <si>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</si>
  <si>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</si>
  <si>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</si>
  <si>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</si>
  <si>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</si>
  <si>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</si>
  <si>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</si>
  <si>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</si>
  <si>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</si>
  <si>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</si>
  <si>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</si>
  <si>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</si>
  <si>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</si>
  <si>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</si>
  <si>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</si>
  <si>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</si>
  <si>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</si>
  <si>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</si>
  <si>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</si>
  <si>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</si>
  <si>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</si>
  <si>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</si>
  <si>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</si>
  <si>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</si>
  <si>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</si>
  <si>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</si>
  <si>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</si>
  <si>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</si>
  <si>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</si>
  <si>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</si>
  <si>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</si>
  <si>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</si>
  <si>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</si>
  <si>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</si>
  <si>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</si>
  <si>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</si>
  <si>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</si>
  <si>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</si>
  <si>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</si>
  <si>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</si>
  <si>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</si>
  <si>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</si>
  <si>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</si>
  <si>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</si>
  <si>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</si>
  <si>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</si>
  <si>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</si>
  <si>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</si>
  <si>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</si>
  <si>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</si>
  <si>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</si>
  <si>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</si>
  <si>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</si>
  <si>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</si>
  <si>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</si>
  <si>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</si>
  <si>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</si>
  <si>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</si>
  <si>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</si>
  <si>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</si>
  <si>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</si>
  <si>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</si>
  <si>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</si>
  <si>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</si>
  <si>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</si>
  <si>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</si>
  <si>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</si>
  <si>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</si>
  <si>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</si>
  <si>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</si>
  <si>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</si>
  <si>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</si>
  <si>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</si>
  <si>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</si>
  <si>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</si>
  <si>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</si>
  <si>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</si>
  <si>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</si>
  <si>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</si>
  <si>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</si>
  <si>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</si>
  <si>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</si>
  <si>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</si>
  <si>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</si>
  <si>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</si>
  <si>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</si>
  <si>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</si>
  <si>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</si>
  <si>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</si>
  <si>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</si>
  <si>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</si>
  <si>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</si>
  <si>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</si>
  <si>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</si>
  <si>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</si>
  <si>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</si>
  <si>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</si>
  <si>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</si>
  <si>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</si>
  <si>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</si>
  <si>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</si>
  <si>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</si>
  <si>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</si>
  <si>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</si>
  <si>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</si>
  <si>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</si>
  <si>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</si>
  <si>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</si>
  <si>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</si>
  <si>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</si>
  <si>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</si>
  <si>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</si>
  <si>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</si>
  <si>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</si>
  <si>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</si>
  <si>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</si>
  <si>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</si>
  <si>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</si>
  <si>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</si>
  <si>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</si>
  <si>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</si>
  <si>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</si>
  <si>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</si>
  <si>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</si>
  <si>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</si>
  <si>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</si>
  <si>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</si>
  <si>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</si>
  <si>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</si>
  <si>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</si>
  <si>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</si>
  <si>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</si>
  <si>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</si>
  <si>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</si>
  <si>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</si>
  <si>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</si>
  <si>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</si>
  <si>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</si>
  <si>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</si>
  <si>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</si>
  <si>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</si>
  <si>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</si>
  <si>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</si>
  <si>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</si>
  <si>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</si>
  <si>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</si>
  <si>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</si>
  <si>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</si>
  <si>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</si>
  <si>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</si>
  <si>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</si>
  <si>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</si>
  <si>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</si>
  <si>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</si>
  <si>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</si>
  <si>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</si>
  <si>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</si>
  <si>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</si>
  <si>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</si>
  <si>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</si>
  <si>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</si>
  <si>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</si>
  <si>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</si>
  <si>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</si>
  <si>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</si>
  <si>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</si>
  <si>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</si>
  <si>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</si>
  <si>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</si>
  <si>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</si>
  <si>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</si>
  <si>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</si>
  <si>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</si>
  <si>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</si>
  <si>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</si>
  <si>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</si>
  <si>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</si>
  <si>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</si>
  <si>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</si>
  <si>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</si>
  <si>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</si>
  <si>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</si>
  <si>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</si>
  <si>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</si>
  <si>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</si>
  <si>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</si>
  <si>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</si>
  <si>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</si>
  <si>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</si>
  <si>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</si>
  <si>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</si>
  <si>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</si>
  <si>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</si>
  <si>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</si>
  <si>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</si>
  <si>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</si>
  <si>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</si>
  <si>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</si>
  <si>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</si>
  <si>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</si>
  <si>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</si>
  <si>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</si>
  <si>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</si>
  <si>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</si>
  <si>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</si>
  <si>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</si>
  <si>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</si>
  <si>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</si>
  <si>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</si>
  <si>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</si>
  <si>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</si>
  <si>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</si>
  <si>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</si>
  <si>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</si>
  <si>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</si>
  <si>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</si>
  <si>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</si>
  <si>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</si>
  <si>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</si>
  <si>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</si>
  <si>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</si>
  <si>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</si>
  <si>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</si>
  <si>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</si>
  <si>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</si>
  <si>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</si>
  <si>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</si>
  <si>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</si>
  <si>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</si>
  <si>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</si>
  <si>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</si>
  <si>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</si>
  <si>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</si>
  <si>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</si>
  <si>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</si>
  <si>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</si>
  <si>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</si>
  <si>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</si>
  <si>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</si>
  <si>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</si>
  <si>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</si>
  <si>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</si>
  <si>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</si>
  <si>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</si>
  <si>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</si>
  <si>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</si>
  <si>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</si>
  <si>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</si>
  <si>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</si>
  <si>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</si>
  <si>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</si>
  <si>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</si>
  <si>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</si>
  <si>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</si>
  <si>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</si>
  <si>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</si>
  <si>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</si>
  <si>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</si>
  <si>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</si>
  <si>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</si>
  <si>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</si>
  <si>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</si>
  <si>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</si>
  <si>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</si>
  <si>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</si>
  <si>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</si>
  <si>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</si>
  <si>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</si>
  <si>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</si>
  <si>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</si>
  <si>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</si>
  <si>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</si>
  <si>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</si>
  <si>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</si>
  <si>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</si>
  <si>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</si>
  <si>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</si>
  <si>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</si>
  <si>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</si>
  <si>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</si>
  <si>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</si>
  <si>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</si>
  <si>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</si>
  <si>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</si>
  <si>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</si>
  <si>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</si>
  <si>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</si>
  <si>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</si>
  <si>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</si>
  <si>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</si>
  <si>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</si>
  <si>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</si>
  <si>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</si>
  <si>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</si>
  <si>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</si>
  <si>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</si>
  <si>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</si>
  <si>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</si>
  <si>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</si>
  <si>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</si>
  <si>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</si>
  <si>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</si>
  <si>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</si>
  <si>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</si>
  <si>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</si>
  <si>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</si>
  <si>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</si>
  <si>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</si>
  <si>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</si>
  <si>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</si>
  <si>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</si>
  <si>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</si>
  <si>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</si>
  <si>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</si>
  <si>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</si>
  <si>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</si>
  <si>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</si>
  <si>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</si>
  <si>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</si>
  <si>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</si>
  <si>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</si>
  <si>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</si>
  <si>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</si>
  <si>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</si>
  <si>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</si>
  <si>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</si>
  <si>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</si>
  <si>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</si>
  <si>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</si>
  <si>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</si>
  <si>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</si>
  <si>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</si>
  <si>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</si>
  <si>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</si>
  <si>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</si>
  <si>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</si>
  <si>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</si>
  <si>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</si>
  <si>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</si>
  <si>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</si>
  <si>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</si>
  <si>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</si>
  <si>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</si>
  <si>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</si>
  <si>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</si>
  <si>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</si>
  <si>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</si>
  <si>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</si>
  <si>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</si>
  <si>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</si>
  <si>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</si>
  <si>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</si>
  <si>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</si>
  <si>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</si>
  <si>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</si>
  <si>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</si>
  <si>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</si>
  <si>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</si>
  <si>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</si>
  <si>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</si>
  <si>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</si>
  <si>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</si>
  <si>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</si>
  <si>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</si>
  <si>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</si>
  <si>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</si>
  <si>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</si>
  <si>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</si>
  <si>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</si>
  <si>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</si>
  <si>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</si>
  <si>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</si>
  <si>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</si>
  <si>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</si>
  <si>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</si>
  <si>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</si>
  <si>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</si>
  <si>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</si>
  <si>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</si>
  <si>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</si>
  <si>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</si>
  <si>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</si>
  <si>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</si>
  <si>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</si>
  <si>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</si>
  <si>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</si>
  <si>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</si>
  <si>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</si>
  <si>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</si>
  <si>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</si>
  <si>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</si>
  <si>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</si>
  <si>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</si>
  <si>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</si>
  <si>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</si>
  <si>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</si>
  <si>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</si>
  <si>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</si>
  <si>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</si>
  <si>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</si>
  <si>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</si>
  <si>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</si>
  <si>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</si>
  <si>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</si>
  <si>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</si>
  <si>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</si>
  <si>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</si>
  <si>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</si>
  <si>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</si>
  <si>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</si>
  <si>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</si>
  <si>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</si>
  <si>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</si>
  <si>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</si>
  <si>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</si>
  <si>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</si>
  <si>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</si>
  <si>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</si>
  <si>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</si>
  <si>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</si>
  <si>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</si>
  <si>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</si>
  <si>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</si>
  <si>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</si>
  <si>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</si>
  <si>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</si>
  <si>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</si>
  <si>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</si>
  <si>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</si>
  <si>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</si>
  <si>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</si>
  <si>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</si>
  <si>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</si>
  <si>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</si>
  <si>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</si>
  <si>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</si>
  <si>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</si>
  <si>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</si>
  <si>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</si>
  <si>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</si>
  <si>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</si>
  <si>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</si>
  <si>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</si>
  <si>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</si>
  <si>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</si>
  <si>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</si>
  <si>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</si>
  <si>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</si>
  <si>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</si>
  <si>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</si>
  <si>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</si>
  <si>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</si>
  <si>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</si>
  <si>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</si>
  <si>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</si>
  <si>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</si>
  <si>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</si>
  <si>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</si>
  <si>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</si>
  <si>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</si>
  <si>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</si>
  <si>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</si>
  <si>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</si>
  <si>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</si>
  <si>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</si>
  <si>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</si>
  <si>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</si>
  <si>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</si>
  <si>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</si>
  <si>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</si>
  <si>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</si>
  <si>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</si>
  <si>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</si>
  <si>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</si>
  <si>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</si>
  <si>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</si>
  <si>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</si>
  <si>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</si>
  <si>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</si>
  <si>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</si>
  <si>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</si>
  <si>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</si>
  <si>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</si>
  <si>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</si>
  <si>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</si>
  <si>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</si>
  <si>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</si>
  <si>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</si>
  <si>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</si>
  <si>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</si>
  <si>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</si>
  <si>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</si>
  <si>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</si>
  <si>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</si>
  <si>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</si>
  <si>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</si>
  <si>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</si>
  <si>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</si>
  <si>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</si>
  <si>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</si>
  <si>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</si>
  <si>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</si>
  <si>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</si>
  <si>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</si>
  <si>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</si>
  <si>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</si>
  <si>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</si>
  <si>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</si>
  <si>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</si>
  <si>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</si>
  <si>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</si>
  <si>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</si>
  <si>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</si>
  <si>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</si>
  <si>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</si>
  <si>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</si>
  <si>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</si>
  <si>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</si>
  <si>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</si>
  <si>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</si>
  <si>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</si>
  <si>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</si>
  <si>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</si>
  <si>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</si>
  <si>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</si>
  <si>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</si>
  <si>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</si>
  <si>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</si>
  <si>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</si>
  <si>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</si>
  <si>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</si>
  <si>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</si>
  <si>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</si>
  <si>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</si>
  <si>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</si>
  <si>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</si>
  <si>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</si>
  <si>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</si>
  <si>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</si>
  <si>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</si>
  <si>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</si>
  <si>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</si>
  <si>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</si>
  <si>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</si>
  <si>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</si>
  <si>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</si>
  <si>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</si>
  <si>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</si>
  <si>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</si>
  <si>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</si>
  <si>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</si>
  <si>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</si>
  <si>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</si>
  <si>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</si>
  <si>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</si>
  <si>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</si>
  <si>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</si>
  <si>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</si>
  <si>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</si>
  <si>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</si>
  <si>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</si>
  <si>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</si>
  <si>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</si>
  <si>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</si>
  <si>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</si>
  <si>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</si>
  <si>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</si>
  <si>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</si>
  <si>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</si>
  <si>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</si>
  <si>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</si>
  <si>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</si>
  <si>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</si>
  <si>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</si>
  <si>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</si>
  <si>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</si>
  <si>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</si>
  <si>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</si>
  <si>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</si>
  <si>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</si>
  <si>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</si>
  <si>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</si>
  <si>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</si>
  <si>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</si>
  <si>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</si>
  <si>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</si>
  <si>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</si>
  <si>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</si>
  <si>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</si>
  <si>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</si>
  <si>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</si>
  <si>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</si>
  <si>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</si>
  <si>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</si>
  <si>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</si>
  <si>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</si>
  <si>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</si>
  <si>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</si>
  <si>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</si>
  <si>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</si>
  <si>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</si>
  <si>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</si>
  <si>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</si>
  <si>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</si>
  <si>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</si>
  <si>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</si>
  <si>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</si>
  <si>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</si>
  <si>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</si>
  <si>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</si>
  <si>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</si>
  <si>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</si>
  <si>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</si>
  <si>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</si>
  <si>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</si>
  <si>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</si>
  <si>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</si>
  <si>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</si>
  <si>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</si>
  <si>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</si>
  <si>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</si>
  <si>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</si>
  <si>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</si>
  <si>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</si>
  <si>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</si>
  <si>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</si>
  <si>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</si>
  <si>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</si>
  <si>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</si>
  <si>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</si>
  <si>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</si>
  <si>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</si>
  <si>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</si>
  <si>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</si>
  <si>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</si>
  <si>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</si>
  <si>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</si>
  <si>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</si>
  <si>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</si>
  <si>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</si>
  <si>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</si>
  <si>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</si>
  <si>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</si>
  <si>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</si>
  <si>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</si>
  <si>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</si>
  <si>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</si>
  <si>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</si>
  <si>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</si>
  <si>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</si>
  <si>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</si>
  <si>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</si>
  <si>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</si>
  <si>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</si>
  <si>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</si>
  <si>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</si>
  <si>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</si>
  <si>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</si>
  <si>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</si>
  <si>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</si>
  <si>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</si>
  <si>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</si>
  <si>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</si>
  <si>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</si>
  <si>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</si>
  <si>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</si>
  <si>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</si>
  <si>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</si>
  <si>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</si>
  <si>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</si>
  <si>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</si>
  <si>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</si>
  <si>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</si>
  <si>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</si>
  <si>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</si>
  <si>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</si>
  <si>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</si>
  <si>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</si>
  <si>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</si>
  <si>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</si>
  <si>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</si>
  <si>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</si>
  <si>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</si>
  <si>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</si>
  <si>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</si>
  <si>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</si>
  <si>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</si>
  <si>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</si>
  <si>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</si>
  <si>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</si>
  <si>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</si>
  <si>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</si>
  <si>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</si>
  <si>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</si>
  <si>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</si>
  <si>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</si>
  <si>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</si>
  <si>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</si>
  <si>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</si>
  <si>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</si>
  <si>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</si>
  <si>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</si>
  <si>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</si>
  <si>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</si>
  <si>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</si>
  <si>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</si>
  <si>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</si>
  <si>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</si>
  <si>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</si>
  <si>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</si>
  <si>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</si>
  <si>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</si>
  <si>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</si>
  <si>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</si>
  <si>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</si>
  <si>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</si>
  <si>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</si>
  <si>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</si>
  <si>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</si>
  <si>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</si>
  <si>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</si>
  <si>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</si>
  <si>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</si>
  <si>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</si>
  <si>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</si>
  <si>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</si>
  <si>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</si>
  <si>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</si>
  <si>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</si>
  <si>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</si>
  <si>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</si>
  <si>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</si>
  <si>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</si>
  <si>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</si>
  <si>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</si>
  <si>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</si>
  <si>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</si>
  <si>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</si>
  <si>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</si>
  <si>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</si>
  <si>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</si>
  <si>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</si>
  <si>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</si>
  <si>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</si>
  <si>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</si>
  <si>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</si>
  <si>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</si>
  <si>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</si>
  <si>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</si>
  <si>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</si>
  <si>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</si>
  <si>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</si>
  <si>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</si>
  <si>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</si>
  <si>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</si>
  <si>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</si>
  <si>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</si>
  <si>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</si>
  <si>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</si>
  <si>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</si>
  <si>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</si>
  <si>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</si>
  <si>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</si>
  <si>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</si>
  <si>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</si>
  <si>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</si>
  <si>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</si>
  <si>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</si>
  <si>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</si>
  <si>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</si>
  <si>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</si>
  <si>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</si>
  <si>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</si>
  <si>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</si>
  <si>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</si>
  <si>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</si>
  <si>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</si>
  <si>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</si>
  <si>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</si>
  <si>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</si>
  <si>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</si>
  <si>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</si>
  <si>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</si>
  <si>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</si>
  <si>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</si>
  <si>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</si>
  <si>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</si>
  <si>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</si>
  <si>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</si>
  <si>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</si>
  <si>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</si>
  <si>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</si>
  <si>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</si>
  <si>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</si>
  <si>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</si>
  <si>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</si>
  <si>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</si>
  <si>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</si>
  <si>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</si>
  <si>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</si>
  <si>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</si>
  <si>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</si>
  <si>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</si>
  <si>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</si>
  <si>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</si>
  <si>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</si>
  <si>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</si>
  <si>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</si>
  <si>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</si>
  <si>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</si>
  <si>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</si>
  <si>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</si>
  <si>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</si>
  <si>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</si>
  <si>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</si>
  <si>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</si>
  <si>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</si>
  <si>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</si>
  <si>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</si>
  <si>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</si>
  <si>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</si>
  <si>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</si>
  <si>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</si>
  <si>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</si>
  <si>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</si>
  <si>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</si>
  <si>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</si>
  <si>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</si>
  <si>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</si>
  <si>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</si>
  <si>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</si>
  <si>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</si>
  <si>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</si>
  <si>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</si>
  <si>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</si>
  <si>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</si>
  <si>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</si>
  <si>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</si>
  <si>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</si>
  <si>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</si>
  <si>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</si>
  <si>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</si>
  <si>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</si>
  <si>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</si>
  <si>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</si>
  <si>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</si>
  <si>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</si>
  <si>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</si>
  <si>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</si>
  <si>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</si>
  <si>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</si>
  <si>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</si>
  <si>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</si>
  <si>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</si>
  <si>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</si>
  <si>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</si>
  <si>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</si>
  <si>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</si>
  <si>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</si>
  <si>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</si>
  <si>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</si>
  <si>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</si>
  <si>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</si>
  <si>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</si>
  <si>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</si>
  <si>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</si>
  <si>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</si>
  <si>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</si>
  <si>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</si>
  <si>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</si>
  <si>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</si>
  <si>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</si>
  <si>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</si>
  <si>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</si>
  <si>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</si>
  <si>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</si>
  <si>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</si>
  <si>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</si>
  <si>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</si>
  <si>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</si>
  <si>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</si>
  <si>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</si>
  <si>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</si>
  <si>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</si>
  <si>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</si>
  <si>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</si>
  <si>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</si>
  <si>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</si>
  <si>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</si>
  <si>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</si>
  <si>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</si>
  <si>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</si>
  <si>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</si>
  <si>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</si>
  <si>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</si>
  <si>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</si>
  <si>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</si>
  <si>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</si>
  <si>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</si>
  <si>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</si>
  <si>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</si>
  <si>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</si>
  <si>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</si>
  <si>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</si>
  <si>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</si>
  <si>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</si>
  <si>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</si>
  <si>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</si>
  <si>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</si>
  <si>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</si>
  <si>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</si>
  <si>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</si>
  <si>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</si>
  <si>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</si>
  <si>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</si>
  <si>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</si>
  <si>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</si>
  <si>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</si>
  <si>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</si>
  <si>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</si>
  <si>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</si>
  <si>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</si>
  <si>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</si>
  <si>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</si>
  <si>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</si>
  <si>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</si>
  <si>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</si>
  <si>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</si>
  <si>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</si>
  <si>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</si>
  <si>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</si>
  <si>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</si>
  <si>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</si>
  <si>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</si>
  <si>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</si>
  <si>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</si>
  <si>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</si>
  <si>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</si>
  <si>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</si>
  <si>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</si>
  <si>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</si>
  <si>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</si>
  <si>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</si>
  <si>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</si>
  <si>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</si>
  <si>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</si>
  <si>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</si>
  <si>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</si>
  <si>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</si>
  <si>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</si>
  <si>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</si>
  <si>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</si>
  <si>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</si>
  <si>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</si>
  <si>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</si>
  <si>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</si>
  <si>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</si>
  <si>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</si>
  <si>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</si>
  <si>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</si>
  <si>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</si>
  <si>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</si>
  <si>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</si>
  <si>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</si>
  <si>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</si>
  <si>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</si>
  <si>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</si>
  <si>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</si>
  <si>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</si>
  <si>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</si>
  <si>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</si>
  <si>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</si>
  <si>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</si>
  <si>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</si>
  <si>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</si>
  <si>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</si>
  <si>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</si>
  <si>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</si>
  <si>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</si>
  <si>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</si>
  <si>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</si>
  <si>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</si>
  <si>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</si>
  <si>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</si>
  <si>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</si>
  <si>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</si>
  <si>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</si>
  <si>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</si>
  <si>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</si>
  <si>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</si>
  <si>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</si>
  <si>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</si>
  <si>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</si>
  <si>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</si>
  <si>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</si>
  <si>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</si>
  <si>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</si>
  <si>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</si>
  <si>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</si>
  <si>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</si>
  <si>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</si>
  <si>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</si>
  <si>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</si>
  <si>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</si>
  <si>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</si>
  <si>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</si>
  <si>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</si>
  <si>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</si>
  <si>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</si>
  <si>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</si>
  <si>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</si>
  <si>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</si>
  <si>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</si>
  <si>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</si>
  <si>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</si>
  <si>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</si>
  <si>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</si>
  <si>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</si>
  <si>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</si>
  <si>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</si>
  <si>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</si>
  <si>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</si>
  <si>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</si>
  <si>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</si>
  <si>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</si>
  <si>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</si>
  <si>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</si>
  <si>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</si>
  <si>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</si>
  <si>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</si>
  <si>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</si>
  <si>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</si>
  <si>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</si>
  <si>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</si>
  <si>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</si>
  <si>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</si>
  <si>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</si>
  <si>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</si>
  <si>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</si>
  <si>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</si>
  <si>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</si>
  <si>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</si>
  <si>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</si>
  <si>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</si>
  <si>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</si>
  <si>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</si>
  <si>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</si>
  <si>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</si>
  <si>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</si>
  <si>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</si>
  <si>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</si>
  <si>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</si>
  <si>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</si>
  <si>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</si>
  <si>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</si>
  <si>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</si>
  <si>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</si>
  <si>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</si>
  <si>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</si>
  <si>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</si>
  <si>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</si>
  <si>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</si>
  <si>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</si>
  <si>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</si>
  <si>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</si>
  <si>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</si>
  <si>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</si>
  <si>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</si>
  <si>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</si>
  <si>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</si>
  <si>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</si>
  <si>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</si>
  <si>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</si>
  <si>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</si>
  <si>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</si>
  <si>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</si>
  <si>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</si>
  <si>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</si>
  <si>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</si>
  <si>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</si>
  <si>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</si>
  <si>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</si>
  <si>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</si>
  <si>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</si>
  <si>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</si>
  <si>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</si>
  <si>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</si>
  <si>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</si>
  <si>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</si>
  <si>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</si>
  <si>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</si>
  <si>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</si>
  <si>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</si>
  <si>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</si>
  <si>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</si>
  <si>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</si>
  <si>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</si>
  <si>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</si>
  <si>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</si>
  <si>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</si>
  <si>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</si>
  <si>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</si>
  <si>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</si>
  <si>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</si>
  <si>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</si>
  <si>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</si>
  <si>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</si>
  <si>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</si>
  <si>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</si>
  <si>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</si>
  <si>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</si>
  <si>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</si>
  <si>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</si>
  <si>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</si>
  <si>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</si>
  <si>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</si>
  <si>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</si>
  <si>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</si>
  <si>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</si>
  <si>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</si>
  <si>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</si>
  <si>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</si>
  <si>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</si>
  <si>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</si>
  <si>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</si>
  <si>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</si>
  <si>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</si>
  <si>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</si>
  <si>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</si>
  <si>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</si>
  <si>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</si>
  <si>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</si>
  <si>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</si>
  <si>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</si>
  <si>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</si>
  <si>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</si>
  <si>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</si>
  <si>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</si>
  <si>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</si>
  <si>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</si>
  <si>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</si>
  <si>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</si>
  <si>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</si>
  <si>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</si>
  <si>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</si>
  <si>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</si>
  <si>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</si>
  <si>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</si>
  <si>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</si>
  <si>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</si>
  <si>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</si>
  <si>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</si>
  <si>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</si>
  <si>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</si>
  <si>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</si>
  <si>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</si>
  <si>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</si>
  <si>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</si>
  <si>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</si>
  <si>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</si>
  <si>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</si>
  <si>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</si>
  <si>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</si>
  <si>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</si>
  <si>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</si>
  <si>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</si>
  <si>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</si>
  <si>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</si>
  <si>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</si>
  <si>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</si>
  <si>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</si>
  <si>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</si>
  <si>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</si>
  <si>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</si>
  <si>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</si>
  <si>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</si>
  <si>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</si>
  <si>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</si>
  <si>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</si>
  <si>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</si>
  <si>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</si>
  <si>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</si>
  <si>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</si>
  <si>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</si>
  <si>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</si>
  <si>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</si>
  <si>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</si>
  <si>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</si>
  <si>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</si>
  <si>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</si>
  <si>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</si>
  <si>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</si>
  <si>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</si>
  <si>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</si>
  <si>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</si>
  <si>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</si>
  <si>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</si>
  <si>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</si>
  <si>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</si>
  <si>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</si>
  <si>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</si>
  <si>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</si>
  <si>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</si>
  <si>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</si>
  <si>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</si>
  <si>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</si>
  <si>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</si>
  <si>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</si>
  <si>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</si>
  <si>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</si>
  <si>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</si>
  <si>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</si>
  <si>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</si>
  <si>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</si>
  <si>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</si>
  <si>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</si>
  <si>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</si>
  <si>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</si>
  <si>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</si>
  <si>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</si>
  <si>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</si>
  <si>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</si>
  <si>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</si>
  <si>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</si>
  <si>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</si>
  <si>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</si>
  <si>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</si>
  <si>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</si>
  <si>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</si>
  <si>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</si>
  <si>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</si>
  <si>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</si>
  <si>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</si>
  <si>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</si>
  <si>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</si>
  <si>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</si>
  <si>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</si>
  <si>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</si>
  <si>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</si>
  <si>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</si>
  <si>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</si>
  <si>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</si>
  <si>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</si>
  <si>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</si>
  <si>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</si>
  <si>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</si>
  <si>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</si>
  <si>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</si>
  <si>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</si>
  <si>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</si>
  <si>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</si>
  <si>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</si>
  <si>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</si>
  <si>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</si>
  <si>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</si>
  <si>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</si>
  <si>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</si>
  <si>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</si>
  <si>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</si>
  <si>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</si>
  <si>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</si>
  <si>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</si>
  <si>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</si>
  <si>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</si>
  <si>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</si>
  <si>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</si>
  <si>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</si>
  <si>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</si>
  <si>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</si>
  <si>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</si>
  <si>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</si>
  <si>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</si>
  <si>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</si>
  <si>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</si>
  <si>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</si>
  <si>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</si>
  <si>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</si>
  <si>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</si>
  <si>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</si>
  <si>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</si>
  <si>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</si>
  <si>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</si>
  <si>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</si>
  <si>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</si>
  <si>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</si>
  <si>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</si>
  <si>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</si>
  <si>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</si>
  <si>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</si>
  <si>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</si>
  <si>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</si>
  <si>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</si>
  <si>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</si>
  <si>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</si>
  <si>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</si>
  <si>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</si>
  <si>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</si>
  <si>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</si>
  <si>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</si>
  <si>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</si>
  <si>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</si>
  <si>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</si>
  <si>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</si>
  <si>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</si>
  <si>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</si>
  <si>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</si>
  <si>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</si>
  <si>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</si>
  <si>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</si>
  <si>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</si>
  <si>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</si>
  <si>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</si>
  <si>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</si>
  <si>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</si>
  <si>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</si>
  <si>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</si>
  <si>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</si>
  <si>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</si>
  <si>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</si>
  <si>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</si>
  <si>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</si>
  <si>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</si>
  <si>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</si>
  <si>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</si>
  <si>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</si>
  <si>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</si>
  <si>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</si>
  <si>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</si>
  <si>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</si>
  <si>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</si>
  <si>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</si>
  <si>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</si>
  <si>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</si>
  <si>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</si>
  <si>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</si>
  <si>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</si>
  <si>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</si>
  <si>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</si>
  <si>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</si>
  <si>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</si>
  <si>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</si>
  <si>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</si>
  <si>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</si>
  <si>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</si>
  <si>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</si>
  <si>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</si>
  <si>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</si>
  <si>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</si>
  <si>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</si>
  <si>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</si>
  <si>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</si>
  <si>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</si>
  <si>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</si>
  <si>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</si>
  <si>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</si>
  <si>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</si>
  <si>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</si>
  <si>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</si>
  <si>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</si>
  <si>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</si>
  <si>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</si>
  <si>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</si>
  <si>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</si>
  <si>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</si>
  <si>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</si>
  <si>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</si>
  <si>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</si>
  <si>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</si>
  <si>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</si>
  <si>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</si>
  <si>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</si>
  <si>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</si>
  <si>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</si>
  <si>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</si>
  <si>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</si>
  <si>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</si>
  <si>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</si>
  <si>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</si>
  <si>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</si>
  <si>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</si>
  <si>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</si>
  <si>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</si>
  <si>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</si>
  <si>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</si>
  <si>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</si>
  <si>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</si>
  <si>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</si>
  <si>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</si>
  <si>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</si>
  <si>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</si>
  <si>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</si>
  <si>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</si>
  <si>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</si>
  <si>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</si>
  <si>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</si>
  <si>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</si>
  <si>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</si>
  <si>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</si>
  <si>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</si>
  <si>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</si>
  <si>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</si>
  <si>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</si>
  <si>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</si>
  <si>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</si>
  <si>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</si>
  <si>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</si>
  <si>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</si>
  <si>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</si>
  <si>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</si>
  <si>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</si>
  <si>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</si>
  <si>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</si>
  <si>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</si>
  <si>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</si>
  <si>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</si>
  <si>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</si>
  <si>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</si>
  <si>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</si>
  <si>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</si>
  <si>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</si>
  <si>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</si>
  <si>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</si>
  <si>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</si>
  <si>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</si>
  <si>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</si>
  <si>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</si>
  <si>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</si>
  <si>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</si>
  <si>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</si>
  <si>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</si>
  <si>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</si>
  <si>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</si>
  <si>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</si>
  <si>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</si>
  <si>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</si>
  <si>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</si>
  <si>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</si>
  <si>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</si>
  <si>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</si>
  <si>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</si>
  <si>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</si>
  <si>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</si>
  <si>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</si>
  <si>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</si>
  <si>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</si>
  <si>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</si>
  <si>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</si>
  <si>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</si>
  <si>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</si>
  <si>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</si>
  <si>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</si>
  <si>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</si>
  <si>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</si>
  <si>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</si>
  <si>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</si>
  <si>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</si>
  <si>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</si>
  <si>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</si>
  <si>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</si>
  <si>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</si>
  <si>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</si>
  <si>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</si>
  <si>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</si>
  <si>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</si>
  <si>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</si>
  <si>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</si>
  <si>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</si>
  <si>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</si>
  <si>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</si>
  <si>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</si>
  <si>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</si>
  <si>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</si>
  <si>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</si>
  <si>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</si>
  <si>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</si>
  <si>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</si>
  <si>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</si>
  <si>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</si>
  <si>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</si>
  <si>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</si>
  <si>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</si>
  <si>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</si>
  <si>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</si>
  <si>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</si>
  <si>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</si>
  <si>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</si>
  <si>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</si>
  <si>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</si>
  <si>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</si>
  <si>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</si>
  <si>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</si>
  <si>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</si>
  <si>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</si>
  <si>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</si>
  <si>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</si>
  <si>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</si>
  <si>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</si>
  <si>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</si>
  <si>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</si>
  <si>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</si>
  <si>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</si>
  <si>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</si>
  <si>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</si>
  <si>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</si>
  <si>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</si>
  <si>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</si>
  <si>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</si>
  <si>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</si>
  <si>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</si>
  <si>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</si>
  <si>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</si>
  <si>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</si>
  <si>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</si>
  <si>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</si>
  <si>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</si>
  <si>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</si>
  <si>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</si>
  <si>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</si>
  <si>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</si>
  <si>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</si>
  <si>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</si>
  <si>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</si>
  <si>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</si>
  <si>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</si>
  <si>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</si>
  <si>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</si>
  <si>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</si>
  <si>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</si>
  <si>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</si>
  <si>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</si>
  <si>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</si>
  <si>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</si>
  <si>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</si>
  <si>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</si>
  <si>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</si>
  <si>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</si>
  <si>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</si>
  <si>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</si>
  <si>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</si>
  <si>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</si>
  <si>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</si>
  <si>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</si>
  <si>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</si>
  <si>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</si>
  <si>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</si>
  <si>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</si>
  <si>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</si>
  <si>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</si>
  <si>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</si>
  <si>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</si>
  <si>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</si>
  <si>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</si>
  <si>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</si>
  <si>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</si>
  <si>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</si>
  <si>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</si>
  <si>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</si>
  <si>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</si>
  <si>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</si>
  <si>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</si>
  <si>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</si>
  <si>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</si>
  <si>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</si>
  <si>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</si>
  <si>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</si>
  <si>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</si>
  <si>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</si>
  <si>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</si>
  <si>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</si>
  <si>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</si>
  <si>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</si>
  <si>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</si>
  <si>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</si>
  <si>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</si>
  <si>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</si>
  <si>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</si>
  <si>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</si>
  <si>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</si>
  <si>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</si>
  <si>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</si>
  <si>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</si>
  <si>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</si>
  <si>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</si>
  <si>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</si>
  <si>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</si>
  <si>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</si>
  <si>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</si>
  <si>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</si>
  <si>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</si>
  <si>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</si>
  <si>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</si>
  <si>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</si>
  <si>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</si>
  <si>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</si>
  <si>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</si>
  <si>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</si>
  <si>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</si>
  <si>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</si>
  <si>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</si>
  <si>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</si>
  <si>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</si>
  <si>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</si>
  <si>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</si>
  <si>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</si>
  <si>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</si>
  <si>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</si>
  <si>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</si>
  <si>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</si>
  <si>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</si>
  <si>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</si>
  <si>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</si>
  <si>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</si>
  <si>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</si>
  <si>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</si>
  <si>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</si>
  <si>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</si>
  <si>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</si>
  <si>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</si>
  <si>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</si>
  <si>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</si>
  <si>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</si>
  <si>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</si>
  <si>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</si>
  <si>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</si>
  <si>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</si>
  <si>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</si>
  <si>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</si>
  <si>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</si>
  <si>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</si>
  <si>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</si>
  <si>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</si>
  <si>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</si>
  <si>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</si>
  <si>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</si>
  <si>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</si>
  <si>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</si>
  <si>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</si>
  <si>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</si>
  <si>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</si>
  <si>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</si>
  <si>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</si>
  <si>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</si>
  <si>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</si>
  <si>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</si>
  <si>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</si>
  <si>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</si>
  <si>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</si>
  <si>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</si>
  <si>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</si>
  <si>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</si>
  <si>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</si>
  <si>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</si>
  <si>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</si>
  <si>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</si>
  <si>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</si>
  <si>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</si>
  <si>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</si>
  <si>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</si>
  <si>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</si>
  <si>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</si>
  <si>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</si>
  <si>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</si>
  <si>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</si>
  <si>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</si>
  <si>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</si>
  <si>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</si>
  <si>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</si>
  <si>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</si>
  <si>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</si>
  <si>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</si>
  <si>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</si>
  <si>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</si>
  <si>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</si>
  <si>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</si>
  <si>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</si>
  <si>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</si>
  <si>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</si>
  <si>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</si>
  <si>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</si>
  <si>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</si>
  <si>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</si>
  <si>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</si>
  <si>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</si>
  <si>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</si>
  <si>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</si>
  <si>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</si>
  <si>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</si>
  <si>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</si>
  <si>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</si>
  <si>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</si>
  <si>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</si>
  <si>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</si>
  <si>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</si>
  <si>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</si>
  <si>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</si>
  <si>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</si>
  <si>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</si>
  <si>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</si>
  <si>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</si>
  <si>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</si>
  <si>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</si>
  <si>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</si>
  <si>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</si>
  <si>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</si>
  <si>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</si>
  <si>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</si>
  <si>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</si>
  <si>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</si>
  <si>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</si>
  <si>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</si>
  <si>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</si>
  <si>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</si>
  <si>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</si>
  <si>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</si>
  <si>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</si>
  <si>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</si>
  <si>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</si>
  <si>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</si>
  <si>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</si>
  <si>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</si>
  <si>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</si>
  <si>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</si>
  <si>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</si>
  <si>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</si>
  <si>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</si>
  <si>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</si>
  <si>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</si>
  <si>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</si>
  <si>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</si>
  <si>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</si>
  <si>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</si>
  <si>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</si>
  <si>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</si>
  <si>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</si>
  <si>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</si>
  <si>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</si>
  <si>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</si>
  <si>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</si>
  <si>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</si>
  <si>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</si>
  <si>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</si>
  <si>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</si>
  <si>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</si>
  <si>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</si>
  <si>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</si>
  <si>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</si>
  <si>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</si>
  <si>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</si>
  <si>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</si>
  <si>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</si>
  <si>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</si>
  <si>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</si>
  <si>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</si>
  <si>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</si>
  <si>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</si>
  <si>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</si>
  <si>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</si>
  <si>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</si>
  <si>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</si>
  <si>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</si>
  <si>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</si>
  <si>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</si>
  <si>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</si>
  <si>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</si>
  <si>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</si>
  <si>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</si>
  <si>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</si>
  <si>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</si>
  <si>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</si>
  <si>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</si>
  <si>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</si>
  <si>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</si>
  <si>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</si>
  <si>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</si>
  <si>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</si>
  <si>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</si>
  <si>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</si>
  <si>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</si>
  <si>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</si>
  <si>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</si>
  <si>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</si>
  <si>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</si>
  <si>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</si>
  <si>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</si>
  <si>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</si>
  <si>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</si>
  <si>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</si>
  <si>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</si>
  <si>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</si>
  <si>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</si>
  <si>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</si>
  <si>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</si>
  <si>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</si>
  <si>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</si>
  <si>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</si>
  <si>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</si>
  <si>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</si>
  <si>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</si>
  <si>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</si>
  <si>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</si>
  <si>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</si>
  <si>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</si>
  <si>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</si>
  <si>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</si>
  <si>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</si>
  <si>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</si>
  <si>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</si>
  <si>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</si>
  <si>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</si>
  <si>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</si>
  <si>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</si>
  <si>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</si>
  <si>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</si>
  <si>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</si>
  <si>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</si>
  <si>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</si>
  <si>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</si>
  <si>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</si>
  <si>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</si>
  <si>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</si>
  <si>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</si>
  <si>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</si>
  <si>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</si>
  <si>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</si>
  <si>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</si>
  <si>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</si>
  <si>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</si>
  <si>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</si>
  <si>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</si>
  <si>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</si>
  <si>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</si>
  <si>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</si>
  <si>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</si>
  <si>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</si>
  <si>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</si>
  <si>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</si>
  <si>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</si>
  <si>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</si>
  <si>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</si>
  <si>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</si>
  <si>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</si>
  <si>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</si>
  <si>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</si>
  <si>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</si>
  <si>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</si>
  <si>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</si>
  <si>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</si>
  <si>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</si>
  <si>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</si>
  <si>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</si>
  <si>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</si>
  <si>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</si>
  <si>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</si>
  <si>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</si>
  <si>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</si>
  <si>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</si>
  <si>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</si>
  <si>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</si>
  <si>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</si>
  <si>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</si>
  <si>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</si>
  <si>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</si>
  <si>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</si>
  <si>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</si>
  <si>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</si>
  <si>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</si>
  <si>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</si>
  <si>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</si>
  <si>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</si>
  <si>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</si>
  <si>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</si>
  <si>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</si>
  <si>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</si>
  <si>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</si>
  <si>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</si>
  <si>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</si>
  <si>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</si>
  <si>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</si>
  <si>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</si>
  <si>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</si>
  <si>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</si>
  <si>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</si>
  <si>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</si>
  <si>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</si>
  <si>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</si>
  <si>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</si>
  <si>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</si>
  <si>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</si>
  <si>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</si>
  <si>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</si>
  <si>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</si>
  <si>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</si>
  <si>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</si>
  <si>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</si>
  <si>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</si>
  <si>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</si>
  <si>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</si>
  <si>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</si>
  <si>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</si>
  <si>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</si>
  <si>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</si>
  <si>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</si>
  <si>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</si>
  <si>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</si>
  <si>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</si>
  <si>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</si>
  <si>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</si>
  <si>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</si>
  <si>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</si>
  <si>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</si>
  <si>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</si>
  <si>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</si>
  <si>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</si>
  <si>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</si>
  <si>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</si>
  <si>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</si>
  <si>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</si>
  <si>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</si>
  <si>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</si>
  <si>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</si>
  <si>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</si>
  <si>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</si>
  <si>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</si>
  <si>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</si>
  <si>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</si>
  <si>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</si>
  <si>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</si>
  <si>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</si>
  <si>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</si>
  <si>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</si>
  <si>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</si>
  <si>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</si>
  <si>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</si>
  <si>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</si>
  <si>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</si>
  <si>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</si>
  <si>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</si>
  <si>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</si>
  <si>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</si>
  <si>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</si>
  <si>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</si>
  <si>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</si>
  <si>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</si>
  <si>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</si>
  <si>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</si>
  <si>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</si>
  <si>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</si>
  <si>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</si>
  <si>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</si>
  <si>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</si>
  <si>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</si>
  <si>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</si>
  <si>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</si>
  <si>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</si>
  <si>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</si>
  <si>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</si>
  <si>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</si>
  <si>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</si>
  <si>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</si>
  <si>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</si>
  <si>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</si>
  <si>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</si>
  <si>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</si>
  <si>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</si>
  <si>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</si>
  <si>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</si>
  <si>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</si>
  <si>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</si>
  <si>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</si>
  <si>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</si>
  <si>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</si>
  <si>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</si>
  <si>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</si>
  <si>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</si>
  <si>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</si>
  <si>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</si>
  <si>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</si>
  <si>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</si>
  <si>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</si>
  <si>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</si>
  <si>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</si>
  <si>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</si>
  <si>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</si>
  <si>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</si>
  <si>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</si>
  <si>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</si>
  <si>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</si>
  <si>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</si>
  <si>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</si>
  <si>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</si>
  <si>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</si>
  <si>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</si>
  <si>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</si>
  <si>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</si>
  <si>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</si>
  <si>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</si>
  <si>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</si>
  <si>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</si>
  <si>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</si>
  <si>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</si>
  <si>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</si>
  <si>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</si>
  <si>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</si>
  <si>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</si>
  <si>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</si>
  <si>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</si>
  <si>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</si>
  <si>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</si>
  <si>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</si>
  <si>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</si>
  <si>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</si>
  <si>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</si>
  <si>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</si>
  <si>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</si>
  <si>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</si>
  <si>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</si>
  <si>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</si>
  <si>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</si>
  <si>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</si>
  <si>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</si>
  <si>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</si>
  <si>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</si>
  <si>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</si>
  <si>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</si>
  <si>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</si>
  <si>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</si>
  <si>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</si>
  <si>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</si>
  <si>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</si>
  <si>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</si>
  <si>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</si>
  <si>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</si>
  <si>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</si>
  <si>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</si>
  <si>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</si>
  <si>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</si>
  <si>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</si>
  <si>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</si>
  <si>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</si>
  <si>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</si>
  <si>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</si>
  <si>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</si>
  <si>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</si>
  <si>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</si>
  <si>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</si>
  <si>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</si>
  <si>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</si>
  <si>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</si>
  <si>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</si>
  <si>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</si>
  <si>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</si>
  <si>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</si>
  <si>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</si>
  <si>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</si>
  <si>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</si>
  <si>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</si>
  <si>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</si>
  <si>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</si>
  <si>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</si>
  <si>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</si>
  <si>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</si>
  <si>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</si>
  <si>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</si>
  <si>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</si>
  <si>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</si>
  <si>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</si>
  <si>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</si>
  <si>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</si>
  <si>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</si>
  <si>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</si>
  <si>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</si>
  <si>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</si>
  <si>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</si>
  <si>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</si>
  <si>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</si>
  <si>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</si>
  <si>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</si>
  <si>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</si>
  <si>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</si>
  <si>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</si>
  <si>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</si>
  <si>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</si>
  <si>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</si>
  <si>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</si>
  <si>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</si>
  <si>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</si>
  <si>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</si>
  <si>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</si>
  <si>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</si>
  <si>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</si>
  <si>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</si>
  <si>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</si>
  <si>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</si>
  <si>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</si>
  <si>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</si>
  <si>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</si>
  <si>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</si>
  <si>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</si>
  <si>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</si>
  <si>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</si>
  <si>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</si>
  <si>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</si>
  <si>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</si>
  <si>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</si>
  <si>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</si>
  <si>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</si>
  <si>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</si>
  <si>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</si>
  <si>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</si>
  <si>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</si>
  <si>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</si>
  <si>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</si>
  <si>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</si>
  <si>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</si>
  <si>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</si>
  <si>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</si>
  <si>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</si>
  <si>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</si>
  <si>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</si>
  <si>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</si>
  <si>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</si>
  <si>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</si>
  <si>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</si>
  <si>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</si>
  <si>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</si>
  <si>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</si>
  <si>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</si>
  <si>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</si>
  <si>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</si>
  <si>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</si>
  <si>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</si>
  <si>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</si>
  <si>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</si>
  <si>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</si>
  <si>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</si>
  <si>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</si>
  <si>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</si>
  <si>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</si>
  <si>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</si>
  <si>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</si>
  <si>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</si>
  <si>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</si>
  <si>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</si>
  <si>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</si>
  <si>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</si>
  <si>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</si>
  <si>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</si>
  <si>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</si>
  <si>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</si>
  <si>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</si>
  <si>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</si>
  <si>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</si>
  <si>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</si>
  <si>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</si>
  <si>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</si>
  <si>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</si>
  <si>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</si>
  <si>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</si>
  <si>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</si>
  <si>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</si>
  <si>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</si>
  <si>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</si>
  <si>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</si>
  <si>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</si>
  <si>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</si>
  <si>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</si>
  <si>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</si>
  <si>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</si>
  <si>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</si>
  <si>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</si>
  <si>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</si>
  <si>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</si>
  <si>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</si>
  <si>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</si>
  <si>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</si>
  <si>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</si>
  <si>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</si>
  <si>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</si>
  <si>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</si>
  <si>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</si>
  <si>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</si>
  <si>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</si>
  <si>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</si>
  <si>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</si>
  <si>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</si>
  <si>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</si>
  <si>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</si>
  <si>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</si>
  <si>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</si>
  <si>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</si>
  <si>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</si>
  <si>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</si>
  <si>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</si>
  <si>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</si>
  <si>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</si>
  <si>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</si>
  <si>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</si>
  <si>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</si>
  <si>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</si>
  <si>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</si>
  <si>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</si>
  <si>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</si>
  <si>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</si>
  <si>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</si>
  <si>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</si>
  <si>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</si>
  <si>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</si>
  <si>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</si>
  <si>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</si>
  <si>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</si>
  <si>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</si>
  <si>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</si>
  <si>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</si>
  <si>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</si>
  <si>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</si>
  <si>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</si>
  <si>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</si>
  <si>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</si>
  <si>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</si>
  <si>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</si>
  <si>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</si>
  <si>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</si>
  <si>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</si>
  <si>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</si>
  <si>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</si>
  <si>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</si>
  <si>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</si>
  <si>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</si>
  <si>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</si>
  <si>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</si>
  <si>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</si>
  <si>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</si>
  <si>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</si>
  <si>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</si>
  <si>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</si>
  <si>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</si>
  <si>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</si>
  <si>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</si>
  <si>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</si>
  <si>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</si>
  <si>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</si>
  <si>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</si>
  <si>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</si>
  <si>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</si>
  <si>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</si>
  <si>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</si>
  <si>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</si>
  <si>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</si>
  <si>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</si>
  <si>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</si>
  <si>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</si>
  <si>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</si>
  <si>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</si>
  <si>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</si>
  <si>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</si>
  <si>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</si>
  <si>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</si>
  <si>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</si>
  <si>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</si>
  <si>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</si>
  <si>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</si>
  <si>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</si>
  <si>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</si>
  <si>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</si>
  <si>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</si>
  <si>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</si>
  <si>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</si>
  <si>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</si>
  <si>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</si>
  <si>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</si>
  <si>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</si>
  <si>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</si>
  <si>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</si>
  <si>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</si>
  <si>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</si>
  <si>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</si>
  <si>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</si>
  <si>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</si>
  <si>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</si>
  <si>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</si>
  <si>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</si>
  <si>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</si>
  <si>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</si>
  <si>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</si>
  <si>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</si>
  <si>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</si>
  <si>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</si>
  <si>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</si>
  <si>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</si>
  <si>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</si>
  <si>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</si>
  <si>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</si>
  <si>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</si>
  <si>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</si>
  <si>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</si>
  <si>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</si>
  <si>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</si>
  <si>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</si>
  <si>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</si>
  <si>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</si>
  <si>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</si>
  <si>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</si>
  <si>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</si>
  <si>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</si>
  <si>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</si>
  <si>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</si>
  <si>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</si>
  <si>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</si>
  <si>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</si>
  <si>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</si>
  <si>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</si>
  <si>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</si>
  <si>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</si>
  <si>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</si>
  <si>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</si>
  <si>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</si>
  <si>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</si>
  <si>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</si>
  <si>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</si>
  <si>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</si>
  <si>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</si>
  <si>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</si>
  <si>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</si>
  <si>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</si>
  <si>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</si>
  <si>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</si>
  <si>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</si>
  <si>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</si>
  <si>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</si>
  <si>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</si>
  <si>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</si>
  <si>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</si>
  <si>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</si>
  <si>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</si>
  <si>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</si>
  <si>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</si>
  <si>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</si>
  <si>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</si>
  <si>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</si>
  <si>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</si>
  <si>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</si>
  <si>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</si>
  <si>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</si>
  <si>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</si>
  <si>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</si>
  <si>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</si>
  <si>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</si>
  <si>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</si>
  <si>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</si>
  <si>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</si>
  <si>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</si>
  <si>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</si>
  <si>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</si>
  <si>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</si>
  <si>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</si>
  <si>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</si>
  <si>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</si>
  <si>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</si>
  <si>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</si>
  <si>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</si>
  <si>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</si>
  <si>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</si>
  <si>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</si>
  <si>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</si>
  <si>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</si>
  <si>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</si>
  <si>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</si>
  <si>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</si>
  <si>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</si>
  <si>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</si>
  <si>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</si>
  <si>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</si>
  <si>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</si>
  <si>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</si>
  <si>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</si>
  <si>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</si>
  <si>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</si>
  <si>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</si>
  <si>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</si>
  <si>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</si>
  <si>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</si>
  <si>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</si>
  <si>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</si>
  <si>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</si>
  <si>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</si>
  <si>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</si>
  <si>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</si>
  <si>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</si>
  <si>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</si>
  <si>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</si>
  <si>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</si>
  <si>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</si>
  <si>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</si>
  <si>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</si>
  <si>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</si>
  <si>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</si>
  <si>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</si>
  <si>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</si>
  <si>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</si>
  <si>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</si>
  <si>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</si>
  <si>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</si>
  <si>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</si>
  <si>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</si>
  <si>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</si>
  <si>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</si>
  <si>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</si>
  <si>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</si>
  <si>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</si>
  <si>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</si>
  <si>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</si>
  <si>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</si>
  <si>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</si>
  <si>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</si>
  <si>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</si>
  <si>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</si>
  <si>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</si>
  <si>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</si>
  <si>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</si>
  <si>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</si>
  <si>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</si>
  <si>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</si>
  <si>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</si>
  <si>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</si>
  <si>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</si>
  <si>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</si>
  <si>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</si>
  <si>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</si>
  <si>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</si>
  <si>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</si>
  <si>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</si>
  <si>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</si>
  <si>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</si>
  <si>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</si>
  <si>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</si>
  <si>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</si>
  <si>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</si>
  <si>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</si>
  <si>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</si>
  <si>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</si>
  <si>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</si>
  <si>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</si>
  <si>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</si>
  <si>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</si>
  <si>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</si>
  <si>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</si>
  <si>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</si>
  <si>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</si>
  <si>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</si>
  <si>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</si>
  <si>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</si>
  <si>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</si>
  <si>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</si>
  <si>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</si>
  <si>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</si>
  <si>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</si>
  <si>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</si>
  <si>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</si>
  <si>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</si>
  <si>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</si>
  <si>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</si>
  <si>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</si>
  <si>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</si>
  <si>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</si>
  <si>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</si>
  <si>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</si>
  <si>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</si>
  <si>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</si>
  <si>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</si>
  <si>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</si>
  <si>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</si>
  <si>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</si>
  <si>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</si>
  <si>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</si>
  <si>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</si>
  <si>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</si>
  <si>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</si>
  <si>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</si>
  <si>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</si>
  <si>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</si>
  <si>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</si>
  <si>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</si>
  <si>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</si>
  <si>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</si>
  <si>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</si>
  <si>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</si>
  <si>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</si>
  <si>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</si>
  <si>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</si>
  <si>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</si>
  <si>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</si>
  <si>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</si>
  <si>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</si>
  <si>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</si>
  <si>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</si>
  <si>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</si>
  <si>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</si>
  <si>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</si>
  <si>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</si>
  <si>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</si>
  <si>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</si>
  <si>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</si>
  <si>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</si>
  <si>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</si>
  <si>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</si>
  <si>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</si>
  <si>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</si>
  <si>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</si>
  <si>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</si>
  <si>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</si>
  <si>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</si>
  <si>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</si>
  <si>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</si>
  <si>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</si>
  <si>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</si>
  <si>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</si>
  <si>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</si>
  <si>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</si>
  <si>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</si>
  <si>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</si>
  <si>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</si>
  <si>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</si>
  <si>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</si>
  <si>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</si>
  <si>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</si>
  <si>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</si>
  <si>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</si>
  <si>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</si>
  <si>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</si>
  <si>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</si>
  <si>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</si>
  <si>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</si>
  <si>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</si>
  <si>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</si>
  <si>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</si>
  <si>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</si>
  <si>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</si>
  <si>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</si>
  <si>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</si>
  <si>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</si>
  <si>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</si>
  <si>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</si>
  <si>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</si>
  <si>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</si>
  <si>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</si>
  <si>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</si>
  <si>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</si>
  <si>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</si>
  <si>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</si>
  <si>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</si>
  <si>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</si>
  <si>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</si>
  <si>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</si>
  <si>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</si>
  <si>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</si>
  <si>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</si>
  <si>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</si>
  <si>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</si>
  <si>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</si>
  <si>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</si>
  <si>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</si>
  <si>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</si>
  <si>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</si>
  <si>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</si>
  <si>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</si>
  <si>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</si>
  <si>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</si>
  <si>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</si>
  <si>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</si>
  <si>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</si>
  <si>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</si>
  <si>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</si>
  <si>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</si>
  <si>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</si>
  <si>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</si>
  <si>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</si>
  <si>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</si>
  <si>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</si>
  <si>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</si>
  <si>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</si>
  <si>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</si>
  <si>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</si>
  <si>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</si>
  <si>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</si>
  <si>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</si>
  <si>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</si>
  <si>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</si>
  <si>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</si>
  <si>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</si>
  <si>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</si>
  <si>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</si>
  <si>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</si>
  <si>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</si>
  <si>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</si>
  <si>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</si>
  <si>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</si>
  <si>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</si>
  <si>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</si>
  <si>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</si>
  <si>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</si>
  <si>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</si>
  <si>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</si>
  <si>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</si>
  <si>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</si>
  <si>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</si>
  <si>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</si>
  <si>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</si>
  <si>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</si>
  <si>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</si>
  <si>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</si>
  <si>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</si>
  <si>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</si>
  <si>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</si>
  <si>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</si>
  <si>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</si>
  <si>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</si>
  <si>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</si>
  <si>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</si>
  <si>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</si>
  <si>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</si>
  <si>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</si>
  <si>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</si>
  <si>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</si>
  <si>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</si>
  <si>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</si>
  <si>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</si>
  <si>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</si>
  <si>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</si>
  <si>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</si>
  <si>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</si>
  <si>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</si>
  <si>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</si>
  <si>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</si>
  <si>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</si>
  <si>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</si>
  <si>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</si>
  <si>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</si>
  <si>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</si>
  <si>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</si>
  <si>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</si>
  <si>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</si>
  <si>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</si>
  <si>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</si>
  <si>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</si>
  <si>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</si>
  <si>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</si>
  <si>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</si>
  <si>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</si>
  <si>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</si>
  <si>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</si>
  <si>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</si>
  <si>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</si>
  <si>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</si>
  <si>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</si>
  <si>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</si>
  <si>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</si>
  <si>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</si>
  <si>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</si>
  <si>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</si>
  <si>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</si>
  <si>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</si>
  <si>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</si>
  <si>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</si>
  <si>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</si>
  <si>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</si>
  <si>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</si>
  <si>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</si>
  <si>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</si>
  <si>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</si>
  <si>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</si>
  <si>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</si>
  <si>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</si>
  <si>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</si>
  <si>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</si>
  <si>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</si>
  <si>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</si>
  <si>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</si>
  <si>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</si>
  <si>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</si>
  <si>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</si>
  <si>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</si>
  <si>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</si>
  <si>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</si>
  <si>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</si>
  <si>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</si>
  <si>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</si>
  <si>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</si>
  <si>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</si>
  <si>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</si>
  <si>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</si>
  <si>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</si>
  <si>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</si>
  <si>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</si>
  <si>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</si>
  <si>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</si>
  <si>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</si>
  <si>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</si>
  <si>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</si>
  <si>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</si>
  <si>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</si>
  <si>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</si>
  <si>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</si>
  <si>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</si>
  <si>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</si>
  <si>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</si>
  <si>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</si>
  <si>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</si>
  <si>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</si>
  <si>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</si>
  <si>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</si>
  <si>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</si>
  <si>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</si>
  <si>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</si>
  <si>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</si>
  <si>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</si>
  <si>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</si>
  <si>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</si>
  <si>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</si>
  <si>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</si>
  <si>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</si>
  <si>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</si>
  <si>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</si>
  <si>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</si>
  <si>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</si>
  <si>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</si>
  <si>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</si>
  <si>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</si>
  <si>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</si>
  <si>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</si>
  <si>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</si>
  <si>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</si>
  <si>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</si>
  <si>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</si>
  <si>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</si>
  <si>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</si>
  <si>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</si>
  <si>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</si>
  <si>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</si>
  <si>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</si>
  <si>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</si>
  <si>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</si>
  <si>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</si>
  <si>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</si>
  <si>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</si>
  <si>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</si>
  <si>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</si>
  <si>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</si>
  <si>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</si>
  <si>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</si>
  <si>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</si>
  <si>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</si>
  <si>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</si>
  <si>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</si>
  <si>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</si>
  <si>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</si>
  <si>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</si>
  <si>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</si>
  <si>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</si>
  <si>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</si>
  <si>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</si>
  <si>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</si>
  <si>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</si>
  <si>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</si>
  <si>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</si>
  <si>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</si>
  <si>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</si>
  <si>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</si>
  <si>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</si>
  <si>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</si>
  <si>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</si>
  <si>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</si>
  <si>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</si>
  <si>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</si>
  <si>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</si>
  <si>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</si>
  <si>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</si>
  <si>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</si>
  <si>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</si>
  <si>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</si>
  <si>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</si>
  <si>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</si>
  <si>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</si>
  <si>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</si>
  <si>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</si>
  <si>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</si>
  <si>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</si>
  <si>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</si>
  <si>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</si>
  <si>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</si>
  <si>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</si>
  <si>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</si>
  <si>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</si>
  <si>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</si>
  <si>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</si>
  <si>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</si>
  <si>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</si>
  <si>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</si>
  <si>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</si>
  <si>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</si>
  <si>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</si>
  <si>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</si>
  <si>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</si>
  <si>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</si>
  <si>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</si>
  <si>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</si>
  <si>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</si>
  <si>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</si>
  <si>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</si>
  <si>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</si>
  <si>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</si>
  <si>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</si>
  <si>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</si>
  <si>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</si>
  <si>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</si>
  <si>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</si>
  <si>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</si>
  <si>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</si>
  <si>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</si>
  <si>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</si>
  <si>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</si>
  <si>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</si>
  <si>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</si>
  <si>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</si>
  <si>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</si>
  <si>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</si>
  <si>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</si>
  <si>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</si>
  <si>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</si>
  <si>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</si>
  <si>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</si>
  <si>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</si>
  <si>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</si>
  <si>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</si>
  <si>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</si>
  <si>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</si>
  <si>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</si>
  <si>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</si>
  <si>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</si>
  <si>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</si>
  <si>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</si>
  <si>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</si>
  <si>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</si>
  <si>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</si>
  <si>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</si>
  <si>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</si>
  <si>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</si>
  <si>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</si>
  <si>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</si>
  <si>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</si>
  <si>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</si>
  <si>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</si>
  <si>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</si>
  <si>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</si>
  <si>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</si>
  <si>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</si>
  <si>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</si>
  <si>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</si>
  <si>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</si>
  <si>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</si>
  <si>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</si>
  <si>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</si>
  <si>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</si>
  <si>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</si>
  <si>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</si>
  <si>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</si>
  <si>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</si>
  <si>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</si>
  <si>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</si>
  <si>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</si>
  <si>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</si>
  <si>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</si>
  <si>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</si>
  <si>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</si>
  <si>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</si>
  <si>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</si>
  <si>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</si>
  <si>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</si>
  <si>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</si>
  <si>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</si>
  <si>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</si>
  <si>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</si>
  <si>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</si>
  <si>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</si>
  <si>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</si>
  <si>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</si>
  <si>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</si>
  <si>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</si>
  <si>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</si>
  <si>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</si>
  <si>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</si>
  <si>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</si>
  <si>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</si>
  <si>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</si>
  <si>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</si>
  <si>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</si>
  <si>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</si>
  <si>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</si>
  <si>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</si>
  <si>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</si>
  <si>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</si>
  <si>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</si>
  <si>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</si>
  <si>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</si>
  <si>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</si>
  <si>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</si>
  <si>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</si>
  <si>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</si>
  <si>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</si>
  <si>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</si>
  <si>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</si>
  <si>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</si>
  <si>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</si>
  <si>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</si>
  <si>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</si>
  <si>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</si>
  <si>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</si>
  <si>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</si>
  <si>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</si>
  <si>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</si>
  <si>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</si>
  <si>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</si>
  <si>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</si>
  <si>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</si>
  <si>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</si>
  <si>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</si>
  <si>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</si>
  <si>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</si>
  <si>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</si>
  <si>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</si>
  <si>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</si>
  <si>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</si>
  <si>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</si>
  <si>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</si>
  <si>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</si>
  <si>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</si>
  <si>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</si>
  <si>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</si>
  <si>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</si>
  <si>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</si>
  <si>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</si>
  <si>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</si>
  <si>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</si>
  <si>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</si>
  <si>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</si>
  <si>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</si>
  <si>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</si>
  <si>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</si>
  <si>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</si>
  <si>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</si>
  <si>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</si>
  <si>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</si>
  <si>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</si>
  <si>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</si>
  <si>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</si>
  <si>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</si>
  <si>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</si>
  <si>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</si>
  <si>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</si>
  <si>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</si>
  <si>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</si>
  <si>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</si>
  <si>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</si>
  <si>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</si>
  <si>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</si>
  <si>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</si>
  <si>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</si>
  <si>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</si>
  <si>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</si>
  <si>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</si>
  <si>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</si>
  <si>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</si>
  <si>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</si>
  <si>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</si>
  <si>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</si>
  <si>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</si>
  <si>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</si>
  <si>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</si>
  <si>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</si>
  <si>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</si>
  <si>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</si>
  <si>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</si>
  <si>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</si>
  <si>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</si>
  <si>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</si>
  <si>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</si>
  <si>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</si>
  <si>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</si>
  <si>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</si>
  <si>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</si>
  <si>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</si>
  <si>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</si>
  <si>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</si>
  <si>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</si>
  <si>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</si>
  <si>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</si>
  <si>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</si>
  <si>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</si>
  <si>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</si>
  <si>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</si>
  <si>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</si>
  <si>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</si>
  <si>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</si>
  <si>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</si>
  <si>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</si>
  <si>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</si>
  <si>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</si>
  <si>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</si>
  <si>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</si>
  <si>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</si>
  <si>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</si>
  <si>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</si>
  <si>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</si>
  <si>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</si>
  <si>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</si>
  <si>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</si>
  <si>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</si>
  <si>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</si>
  <si>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</si>
  <si>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</si>
  <si>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</si>
  <si>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</si>
  <si>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</si>
  <si>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</si>
  <si>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</si>
  <si>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</si>
  <si>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</si>
  <si>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</si>
  <si>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</si>
  <si>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</si>
  <si>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</si>
  <si>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</si>
  <si>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</si>
  <si>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</si>
  <si>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</si>
  <si>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</si>
  <si>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</si>
  <si>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</si>
  <si>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</si>
  <si>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</si>
  <si>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</si>
  <si>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</si>
  <si>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</si>
  <si>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</si>
  <si>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</si>
  <si>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</si>
  <si>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</si>
  <si>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</si>
  <si>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</si>
  <si>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</si>
  <si>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</si>
  <si>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</si>
  <si>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</si>
  <si>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</si>
  <si>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</si>
  <si>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</si>
  <si>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</si>
  <si>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</si>
  <si>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</si>
  <si>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</si>
  <si>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</si>
  <si>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</si>
  <si>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</si>
  <si>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</si>
  <si>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</si>
  <si>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</si>
  <si>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</si>
  <si>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</si>
  <si>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</si>
  <si>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</si>
  <si>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</si>
  <si>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</si>
  <si>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</si>
  <si>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</si>
  <si>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</si>
  <si>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</si>
  <si>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</si>
  <si>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</si>
  <si>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</si>
  <si>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</si>
  <si>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</si>
  <si>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</si>
  <si>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</si>
  <si>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</si>
  <si>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</si>
  <si>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</si>
  <si>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</si>
  <si>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</si>
  <si>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</si>
  <si>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</si>
  <si>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</si>
  <si>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</si>
  <si>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</si>
  <si>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</si>
  <si>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</si>
  <si>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</si>
  <si>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</si>
  <si>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</si>
  <si>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</si>
  <si>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</si>
  <si>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</si>
  <si>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</si>
  <si>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</si>
  <si>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</si>
  <si>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</si>
  <si>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</si>
  <si>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</si>
  <si>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</si>
  <si>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</si>
  <si>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</si>
  <si>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</si>
  <si>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</si>
  <si>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</si>
  <si>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</si>
  <si>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</si>
  <si>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</si>
  <si>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</si>
  <si>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</si>
  <si>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</si>
  <si>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</si>
  <si>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</si>
  <si>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</si>
  <si>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</si>
  <si>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</si>
  <si>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</si>
  <si>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</si>
  <si>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</si>
  <si>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</si>
  <si>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</si>
  <si>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</si>
  <si>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</si>
  <si>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</si>
  <si>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</si>
  <si>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</si>
  <si>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</si>
  <si>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</si>
  <si>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</si>
  <si>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</si>
  <si>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</si>
  <si>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</si>
  <si>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</si>
  <si>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</si>
  <si>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</si>
  <si>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</si>
  <si>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</si>
  <si>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</si>
  <si>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</si>
  <si>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</si>
  <si>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</si>
  <si>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</si>
  <si>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</si>
  <si>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</si>
  <si>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</si>
  <si>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</si>
  <si>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</si>
  <si>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</si>
  <si>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</si>
  <si>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</si>
  <si>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</si>
  <si>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</si>
  <si>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</si>
  <si>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</si>
  <si>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</si>
  <si>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</si>
  <si>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</si>
  <si>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</si>
  <si>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</si>
  <si>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</si>
  <si>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</si>
  <si>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</si>
  <si>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</si>
  <si>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</si>
  <si>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</si>
  <si>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</si>
  <si>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</si>
  <si>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</si>
  <si>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</si>
  <si>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</si>
  <si>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</si>
  <si>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</si>
  <si>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</si>
  <si>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</si>
  <si>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</si>
  <si>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</si>
  <si>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</si>
  <si>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</si>
  <si>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</si>
  <si>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</si>
  <si>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</si>
  <si>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</si>
  <si>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</si>
  <si>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</si>
  <si>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</si>
  <si>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</si>
  <si>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</si>
  <si>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</si>
  <si>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</si>
  <si>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</si>
  <si>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</si>
  <si>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</si>
  <si>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</si>
  <si>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</si>
  <si>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</si>
  <si>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</si>
  <si>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</si>
  <si>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</si>
  <si>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</si>
  <si>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</si>
  <si>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</si>
  <si>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</si>
  <si>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</si>
  <si>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</si>
  <si>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</si>
  <si>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</si>
  <si>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</si>
  <si>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</si>
  <si>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</si>
  <si>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</si>
  <si>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</si>
  <si>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</si>
  <si>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</si>
  <si>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</si>
  <si>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</si>
  <si>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</si>
  <si>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</si>
  <si>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</si>
  <si>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</si>
  <si>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</si>
  <si>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</si>
  <si>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</si>
  <si>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</si>
  <si>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</si>
  <si>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</si>
  <si>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</si>
  <si>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</si>
  <si>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</si>
  <si>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</si>
  <si>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</si>
  <si>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</si>
  <si>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</si>
  <si>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</si>
  <si>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</si>
  <si>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</si>
  <si>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</si>
  <si>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</si>
  <si>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</si>
  <si>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</si>
  <si>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</si>
  <si>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</si>
  <si>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</si>
  <si>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</si>
  <si>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</si>
  <si>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</si>
  <si>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</si>
  <si>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</si>
  <si>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</si>
  <si>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</si>
  <si>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</si>
  <si>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</si>
  <si>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</si>
  <si>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</si>
  <si>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</si>
  <si>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</si>
  <si>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</si>
  <si>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</si>
  <si>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</si>
  <si>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</si>
  <si>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</si>
  <si>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</si>
  <si>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</si>
  <si>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</si>
  <si>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</si>
  <si>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</si>
  <si>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</si>
  <si>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</si>
  <si>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</si>
  <si>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</si>
  <si>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</si>
  <si>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</si>
  <si>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</si>
  <si>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</si>
  <si>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</si>
  <si>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</si>
  <si>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</si>
  <si>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</si>
  <si>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</si>
  <si>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</si>
  <si>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</si>
  <si>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</si>
  <si>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</si>
  <si>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</si>
  <si>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</si>
  <si>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</si>
  <si>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</si>
  <si>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</si>
  <si>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</si>
  <si>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</si>
  <si>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</si>
  <si>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</si>
  <si>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</si>
  <si>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</si>
  <si>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</si>
  <si>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</si>
  <si>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</si>
  <si>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</si>
  <si>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</si>
  <si>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</si>
  <si>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</si>
  <si>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</si>
  <si>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</si>
  <si>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</si>
  <si>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</si>
  <si>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</si>
  <si>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</si>
  <si>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</si>
  <si>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</si>
  <si>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</si>
  <si>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</si>
  <si>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</si>
  <si>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</si>
  <si>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</si>
  <si>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</si>
  <si>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</si>
  <si>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</si>
  <si>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</si>
  <si>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</si>
  <si>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</si>
  <si>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</si>
  <si>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</si>
  <si>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</si>
  <si>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</si>
  <si>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</si>
  <si>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</si>
  <si>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</si>
  <si>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</si>
  <si>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</si>
  <si>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</si>
  <si>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</si>
  <si>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</si>
  <si>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</si>
  <si>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</si>
  <si>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</si>
  <si>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</si>
  <si>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</si>
  <si>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</si>
  <si>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</si>
  <si>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</si>
  <si>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</si>
  <si>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</si>
  <si>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</si>
  <si>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</si>
  <si>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</si>
  <si>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</si>
  <si>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</si>
  <si>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</si>
  <si>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</si>
  <si>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</si>
  <si>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</si>
  <si>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</si>
  <si>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</si>
  <si>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</si>
  <si>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</si>
  <si>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</si>
  <si>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</si>
  <si>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</si>
  <si>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</si>
  <si>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</si>
  <si>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</si>
  <si>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</si>
  <si>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</si>
  <si>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</si>
  <si>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</si>
  <si>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</si>
  <si>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</si>
  <si>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</si>
  <si>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</si>
  <si>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</si>
  <si>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</si>
  <si>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</si>
  <si>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</si>
  <si>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</si>
  <si>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</si>
  <si>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</si>
  <si>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</si>
  <si>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</si>
  <si>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</si>
  <si>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</si>
  <si>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</si>
  <si>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</si>
  <si>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</si>
  <si>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</si>
  <si>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</si>
  <si>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</si>
  <si>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</si>
  <si>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</si>
  <si>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</si>
  <si>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</si>
  <si>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</si>
  <si>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</si>
  <si>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</si>
  <si>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</si>
  <si>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</si>
  <si>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</si>
  <si>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</si>
  <si>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</si>
  <si>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</si>
  <si>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</si>
  <si>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</si>
  <si>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</si>
  <si>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</si>
  <si>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</si>
  <si>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</si>
  <si>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</si>
  <si>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</si>
  <si>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</si>
  <si>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</si>
  <si>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</si>
  <si>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</si>
  <si>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</si>
  <si>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</si>
  <si>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</si>
  <si>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</si>
  <si>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</si>
  <si>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</si>
  <si>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</si>
  <si>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</si>
  <si>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</si>
  <si>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</si>
  <si>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</si>
  <si>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</si>
  <si>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</si>
  <si>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</si>
  <si>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</si>
  <si>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</si>
  <si>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</si>
  <si>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</si>
  <si>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</si>
  <si>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</si>
  <si>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</si>
  <si>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</si>
  <si>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</si>
  <si>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</si>
  <si>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</si>
  <si>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</si>
  <si>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</si>
  <si>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</si>
  <si>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</si>
  <si>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</si>
  <si>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</si>
  <si>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</si>
  <si>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</si>
  <si>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</si>
  <si>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</si>
  <si>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</si>
  <si>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</si>
  <si>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</si>
  <si>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</si>
  <si>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</si>
  <si>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</si>
  <si>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</si>
  <si>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</si>
  <si>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</si>
  <si>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</si>
  <si>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</si>
  <si>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</si>
  <si>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</si>
  <si>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</si>
  <si>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</si>
  <si>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</si>
  <si>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</si>
  <si>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</si>
  <si>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</si>
  <si>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</si>
  <si>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</si>
  <si>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</si>
  <si>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</si>
  <si>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</si>
  <si>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</si>
  <si>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</si>
  <si>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</si>
  <si>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</si>
  <si>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</si>
  <si>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</si>
  <si>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</si>
  <si>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</si>
  <si>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</si>
  <si>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</si>
  <si>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</si>
  <si>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</si>
  <si>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</si>
  <si>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</si>
  <si>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</si>
  <si>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</si>
  <si>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</si>
  <si>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</si>
  <si>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</si>
  <si>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</si>
  <si>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</si>
  <si>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</si>
  <si>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</si>
  <si>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</si>
  <si>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</si>
  <si>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</si>
  <si>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</si>
  <si>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</si>
  <si>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</si>
  <si>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</si>
  <si>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</si>
  <si>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</si>
  <si>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</si>
  <si>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</si>
  <si>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</si>
  <si>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</si>
  <si>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</si>
  <si>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</si>
  <si>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</si>
  <si>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</si>
  <si>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</si>
  <si>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</si>
  <si>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</si>
  <si>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</si>
  <si>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</si>
  <si>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</si>
  <si>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</si>
  <si>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</si>
  <si>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</si>
  <si>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</si>
  <si>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</si>
  <si>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</si>
  <si>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</si>
  <si>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</si>
  <si>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</si>
  <si>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</si>
  <si>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</si>
  <si>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</si>
  <si>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</si>
  <si>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</si>
  <si>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</si>
  <si>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</si>
  <si>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</si>
  <si>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</si>
  <si>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</si>
  <si>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</si>
  <si>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</si>
  <si>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</si>
  <si>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</si>
  <si>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</si>
  <si>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</si>
  <si>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</si>
  <si>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</si>
  <si>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</si>
  <si>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</si>
  <si>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</si>
  <si>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</si>
  <si>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</si>
  <si>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</si>
  <si>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</si>
  <si>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</si>
  <si>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</si>
  <si>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</si>
  <si>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</si>
  <si>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</si>
  <si>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</si>
  <si>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</si>
  <si>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</si>
  <si>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</si>
  <si>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</si>
  <si>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</si>
  <si>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</si>
  <si>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</si>
  <si>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</si>
  <si>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</si>
  <si>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</si>
  <si>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</si>
  <si>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</si>
  <si>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</si>
  <si>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</si>
  <si>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</si>
  <si>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</si>
  <si>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</si>
  <si>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</si>
  <si>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</si>
  <si>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</si>
  <si>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</si>
  <si>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</si>
  <si>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</si>
  <si>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</si>
  <si>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</si>
  <si>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</si>
  <si>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</si>
  <si>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</si>
  <si>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</si>
  <si>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</si>
  <si>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</si>
  <si>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</si>
  <si>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</si>
  <si>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</si>
  <si>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</si>
  <si>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</si>
  <si>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</si>
  <si>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</si>
  <si>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</si>
  <si>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</si>
  <si>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</si>
  <si>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</si>
  <si>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</si>
  <si>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</si>
  <si>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</si>
  <si>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</si>
  <si>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</si>
  <si>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</si>
  <si>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</si>
  <si>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</si>
  <si>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</si>
  <si>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</si>
  <si>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</si>
  <si>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</si>
  <si>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</si>
  <si>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</si>
  <si>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</si>
  <si>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</si>
  <si>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</si>
  <si>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</si>
  <si>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</si>
  <si>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</si>
  <si>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</si>
  <si>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</si>
  <si>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</si>
  <si>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</si>
  <si>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</si>
  <si>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</si>
  <si>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</si>
  <si>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</si>
  <si>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</si>
  <si>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</si>
  <si>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</si>
  <si>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</si>
  <si>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</si>
  <si>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</si>
  <si>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</si>
  <si>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</si>
  <si>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</si>
  <si>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</si>
  <si>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</si>
  <si>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</si>
  <si>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</si>
  <si>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</si>
  <si>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</si>
  <si>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</si>
  <si>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</si>
  <si>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</si>
  <si>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</si>
  <si>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</si>
  <si>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</si>
  <si>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</si>
  <si>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</si>
  <si>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</si>
  <si>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</si>
  <si>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</si>
  <si>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</si>
  <si>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</si>
  <si>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</si>
  <si>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</si>
  <si>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</si>
  <si>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</si>
  <si>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</si>
  <si>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</si>
  <si>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</si>
  <si>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</si>
  <si>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</si>
  <si>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</si>
  <si>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</si>
  <si>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</si>
  <si>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</si>
  <si>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</si>
  <si>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</si>
  <si>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</si>
  <si>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</si>
  <si>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</si>
  <si>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</si>
  <si>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</si>
  <si>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</si>
  <si>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</si>
  <si>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</si>
  <si>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</si>
  <si>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</si>
  <si>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</si>
  <si>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</si>
  <si>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</si>
  <si>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</si>
  <si>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</si>
  <si>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</si>
  <si>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</si>
  <si>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</si>
  <si>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</si>
  <si>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</si>
  <si>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</si>
  <si>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</si>
  <si>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</si>
  <si>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</si>
  <si>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</si>
  <si>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</si>
  <si>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</si>
  <si>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</si>
  <si>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</si>
  <si>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</si>
  <si>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</si>
  <si>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</si>
  <si>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</si>
  <si>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</si>
  <si>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</si>
  <si>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</si>
  <si>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</si>
  <si>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</si>
  <si>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</si>
  <si>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</si>
  <si>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</si>
  <si>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</si>
  <si>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</si>
  <si>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</si>
  <si>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</si>
  <si>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</si>
  <si>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</si>
  <si>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</si>
  <si>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</si>
  <si>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</si>
  <si>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</si>
  <si>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</si>
  <si>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</si>
  <si>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</si>
  <si>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</si>
  <si>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</si>
  <si>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</si>
  <si>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</si>
  <si>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</si>
  <si>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</si>
  <si>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</si>
  <si>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</si>
  <si>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</si>
  <si>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</si>
  <si>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</si>
  <si>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</si>
  <si>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</si>
  <si>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</si>
  <si>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</si>
  <si>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</si>
  <si>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</si>
  <si>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</si>
  <si>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</si>
  <si>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</si>
  <si>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</si>
  <si>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</si>
  <si>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</si>
  <si>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</si>
  <si>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</si>
  <si>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</si>
  <si>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</si>
  <si>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</si>
  <si>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</si>
  <si>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</si>
  <si>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</si>
  <si>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</si>
  <si>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</si>
  <si>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</si>
  <si>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</si>
  <si>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</si>
  <si>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</si>
  <si>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</si>
  <si>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</si>
  <si>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</si>
  <si>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</si>
  <si>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</si>
  <si>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</si>
  <si>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</si>
  <si>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</si>
  <si>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</si>
  <si>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</si>
  <si>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</si>
  <si>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</si>
  <si>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</si>
  <si>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</si>
  <si>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</si>
  <si>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</si>
  <si>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</si>
  <si>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</si>
  <si>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</si>
  <si>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</si>
  <si>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</si>
  <si>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</si>
  <si>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</si>
  <si>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</si>
  <si>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</si>
  <si>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</si>
  <si>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</si>
  <si>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</si>
  <si>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</si>
  <si>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</si>
  <si>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</si>
  <si>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</si>
  <si>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</si>
  <si>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</si>
  <si>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</si>
  <si>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</si>
  <si>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</si>
  <si>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</si>
  <si>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</si>
  <si>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</si>
  <si>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</si>
  <si>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</si>
  <si>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</si>
  <si>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</si>
  <si>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</si>
  <si>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</si>
  <si>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</si>
  <si>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</si>
  <si>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</si>
  <si>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</si>
  <si>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</si>
  <si>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</si>
  <si>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</si>
  <si>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</si>
  <si>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</si>
  <si>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</si>
  <si>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</si>
  <si>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</si>
  <si>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</si>
  <si>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</si>
  <si>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</si>
  <si>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</si>
  <si>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</si>
  <si>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</si>
  <si>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</si>
  <si>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</si>
  <si>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</si>
  <si>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</si>
  <si>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</si>
  <si>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</si>
  <si>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</si>
  <si>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</si>
  <si>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</si>
  <si>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</si>
  <si>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</si>
  <si>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</si>
  <si>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</si>
  <si>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</si>
  <si>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</si>
  <si>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</si>
  <si>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</si>
  <si>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</si>
  <si>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</si>
  <si>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</si>
  <si>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</si>
  <si>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</si>
  <si>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</si>
  <si>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</si>
  <si>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</si>
  <si>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</si>
  <si>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</si>
  <si>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</si>
  <si>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</si>
  <si>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</si>
  <si>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</si>
  <si>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</si>
  <si>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</si>
  <si>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</si>
  <si>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</si>
  <si>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</si>
  <si>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</si>
  <si>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</si>
  <si>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</si>
  <si>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</si>
  <si>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</si>
  <si>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</si>
  <si>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</si>
  <si>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</si>
  <si>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</si>
  <si>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</si>
  <si>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</si>
  <si>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</si>
  <si>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</si>
  <si>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</si>
  <si>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</si>
  <si>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</si>
  <si>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</si>
  <si>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</si>
  <si>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</si>
  <si>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</si>
  <si>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</si>
  <si>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</si>
  <si>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</si>
  <si>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</si>
  <si>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</si>
  <si>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</si>
  <si>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</si>
  <si>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</si>
  <si>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</si>
  <si>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</si>
  <si>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</si>
  <si>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</si>
  <si>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</si>
  <si>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</si>
  <si>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</si>
  <si>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</si>
  <si>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</si>
  <si>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</si>
  <si>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</si>
  <si>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</si>
  <si>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</si>
  <si>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</si>
  <si>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</si>
  <si>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</si>
  <si>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</si>
  <si>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</si>
  <si>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</si>
  <si>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</si>
  <si>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</si>
  <si>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</si>
  <si>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</si>
  <si>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</si>
  <si>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</si>
  <si>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</si>
  <si>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</si>
  <si>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</si>
  <si>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</si>
  <si>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</si>
  <si>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</si>
  <si>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</si>
  <si>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</si>
  <si>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</si>
  <si>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</si>
  <si>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</si>
  <si>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</si>
  <si>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</si>
  <si>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</si>
  <si>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</si>
  <si>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</si>
  <si>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</si>
  <si>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</si>
  <si>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</si>
  <si>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</si>
  <si>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</si>
  <si>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</si>
  <si>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</si>
  <si>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</si>
  <si>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</si>
  <si>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</si>
  <si>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</si>
  <si>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</si>
  <si>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</si>
  <si>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</si>
  <si>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</si>
  <si>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</si>
  <si>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</si>
  <si>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</si>
  <si>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</si>
  <si>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</si>
  <si>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</si>
  <si>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</si>
  <si>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</si>
  <si>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</si>
  <si>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</si>
  <si>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</si>
  <si>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</si>
  <si>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</si>
  <si>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</si>
  <si>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</si>
  <si>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</si>
  <si>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</si>
  <si>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</si>
  <si>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</si>
  <si>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</si>
  <si>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</si>
  <si>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</si>
  <si>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</si>
  <si>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</si>
  <si>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</si>
  <si>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</si>
  <si>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</si>
  <si>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</si>
  <si>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</si>
  <si>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</si>
  <si>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</si>
  <si>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</si>
  <si>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</si>
  <si>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</si>
  <si>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</si>
  <si>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</si>
  <si>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</si>
  <si>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</si>
  <si>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</si>
  <si>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</si>
  <si>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</si>
  <si>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</si>
  <si>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</si>
  <si>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</si>
  <si>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</si>
  <si>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</si>
  <si>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</si>
  <si>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</si>
  <si>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</si>
  <si>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</si>
  <si>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</si>
  <si>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</si>
  <si>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</si>
  <si>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</si>
  <si>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</si>
  <si>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</si>
  <si>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</si>
  <si>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</si>
  <si>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</si>
  <si>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</si>
  <si>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</si>
  <si>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</si>
  <si>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</si>
  <si>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</si>
  <si>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</si>
  <si>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</si>
  <si>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</si>
  <si>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</si>
  <si>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</si>
  <si>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</si>
  <si>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</si>
  <si>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</si>
  <si>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</si>
  <si>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</si>
  <si>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</si>
  <si>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</si>
  <si>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</si>
  <si>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</si>
  <si>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</si>
  <si>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</si>
  <si>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</si>
  <si>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</si>
  <si>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</si>
  <si>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</si>
  <si>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</si>
  <si>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</si>
  <si>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</si>
  <si>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</si>
  <si>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</si>
  <si>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</si>
  <si>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</si>
  <si>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</si>
  <si>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</si>
  <si>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</si>
  <si>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</si>
  <si>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</si>
  <si>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</si>
  <si>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</si>
  <si>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</si>
  <si>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</si>
  <si>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</si>
  <si>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</si>
  <si>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</si>
  <si>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</si>
  <si>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</si>
  <si>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</si>
  <si>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</si>
  <si>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</si>
  <si>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</si>
  <si>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</si>
  <si>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</si>
  <si>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</si>
  <si>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</si>
  <si>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</si>
  <si>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</si>
  <si>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</si>
  <si>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</si>
  <si>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</si>
  <si>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</si>
  <si>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</si>
  <si>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</si>
  <si>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</si>
  <si>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</si>
  <si>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</si>
  <si>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</si>
  <si>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</si>
  <si>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</si>
  <si>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</si>
  <si>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</si>
  <si>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</si>
  <si>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</si>
  <si>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</si>
  <si>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</si>
  <si>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</si>
  <si>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</si>
  <si>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</si>
  <si>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</si>
  <si>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</si>
  <si>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</si>
  <si>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</si>
  <si>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</si>
  <si>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</si>
  <si>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</si>
  <si>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</si>
  <si>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</si>
  <si>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</si>
  <si>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</si>
  <si>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</si>
  <si>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</si>
  <si>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</si>
  <si>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</si>
  <si>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</si>
  <si>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</si>
  <si>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</si>
  <si>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</si>
  <si>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</si>
  <si>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</si>
  <si>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</si>
  <si>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</si>
  <si>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</si>
  <si>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</si>
  <si>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</si>
  <si>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</si>
  <si>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</si>
  <si>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</si>
  <si>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</si>
  <si>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</si>
  <si>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</si>
  <si>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</si>
  <si>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</si>
  <si>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</si>
  <si>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</si>
  <si>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</si>
  <si>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</si>
  <si>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</si>
  <si>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</si>
  <si>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</si>
  <si>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</si>
  <si>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</si>
  <si>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</si>
  <si>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</si>
  <si>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</si>
  <si>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</si>
  <si>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</si>
  <si>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</si>
  <si>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</si>
  <si>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</si>
  <si>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</si>
  <si>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</si>
  <si>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</si>
  <si>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</si>
  <si>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</si>
  <si>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</si>
  <si>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</si>
  <si>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</si>
  <si>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</si>
  <si>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</si>
  <si>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</si>
  <si>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</si>
  <si>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</si>
  <si>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</si>
  <si>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</si>
  <si>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</si>
  <si>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</si>
  <si>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</si>
  <si>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</si>
  <si>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</si>
  <si>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</si>
  <si>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</si>
  <si>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</si>
  <si>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</si>
  <si>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</si>
  <si>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</si>
  <si>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</si>
  <si>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</si>
  <si>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</si>
  <si>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</si>
  <si>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</si>
  <si>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</si>
  <si>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</si>
  <si>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</si>
  <si>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</si>
  <si>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</si>
  <si>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</si>
  <si>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</si>
  <si>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</si>
  <si>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</si>
  <si>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</si>
  <si>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</si>
  <si>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</si>
  <si>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</si>
  <si>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</si>
  <si>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</si>
  <si>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</si>
  <si>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</si>
  <si>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</si>
  <si>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</si>
  <si>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</si>
  <si>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</si>
  <si>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</si>
  <si>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</si>
  <si>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</si>
  <si>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</si>
  <si>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</si>
  <si>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</si>
  <si>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</si>
  <si>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</si>
  <si>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</si>
  <si>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</si>
  <si>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</si>
  <si>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</si>
  <si>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</si>
  <si>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</si>
  <si>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</si>
  <si>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</si>
  <si>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</si>
  <si>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</si>
  <si>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</si>
  <si>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</si>
  <si>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</si>
  <si>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</si>
  <si>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</si>
  <si>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</si>
  <si>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</si>
  <si>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</si>
  <si>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</si>
  <si>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</si>
  <si>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</si>
  <si>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</si>
  <si>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</si>
  <si>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</si>
  <si>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</si>
  <si>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</si>
  <si>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</si>
  <si>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</si>
  <si>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</si>
  <si>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</si>
  <si>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</si>
  <si>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</si>
  <si>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</si>
  <si>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</si>
  <si>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</si>
  <si>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</si>
  <si>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</si>
  <si>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</si>
  <si>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</si>
  <si>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</si>
  <si>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</si>
  <si>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</si>
  <si>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</si>
  <si>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</si>
  <si>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</si>
  <si>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</si>
  <si>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</si>
  <si>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</si>
  <si>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</si>
  <si>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</si>
  <si>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</si>
  <si>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</si>
  <si>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</si>
  <si>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</si>
  <si>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</si>
  <si>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</si>
  <si>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</si>
  <si>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</si>
  <si>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</si>
  <si>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</si>
  <si>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</si>
  <si>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</si>
  <si>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</si>
  <si>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</si>
  <si>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</si>
  <si>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</si>
  <si>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</si>
  <si>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</si>
  <si>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</si>
  <si>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</si>
  <si>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</si>
  <si>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</si>
  <si>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</si>
  <si>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</si>
  <si>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</si>
  <si>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</si>
  <si>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</si>
  <si>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</si>
  <si>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</si>
  <si>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</si>
  <si>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</si>
  <si>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</si>
  <si>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</si>
  <si>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</si>
  <si>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</si>
  <si>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</si>
  <si>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</si>
  <si>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</si>
  <si>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</si>
  <si>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</si>
  <si>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</si>
  <si>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</si>
  <si>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</si>
  <si>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</si>
  <si>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</si>
  <si>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</si>
  <si>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</si>
  <si>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</si>
  <si>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</si>
  <si>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</si>
  <si>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</si>
  <si>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</si>
  <si>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</si>
  <si>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</si>
  <si>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</si>
  <si>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</si>
  <si>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</si>
  <si>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</si>
  <si>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</si>
  <si>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</si>
  <si>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</si>
  <si>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</si>
  <si>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</si>
  <si>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</si>
  <si>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</si>
  <si>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</si>
  <si>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</si>
  <si>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</si>
  <si>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</si>
  <si>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</si>
  <si>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</si>
  <si>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</si>
  <si>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</si>
  <si>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</si>
  <si>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</si>
  <si>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</si>
  <si>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</si>
  <si>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</si>
  <si>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</si>
  <si>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</si>
  <si>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</si>
  <si>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</si>
  <si>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</si>
  <si>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</si>
  <si>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</si>
  <si>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</si>
  <si>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</si>
  <si>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</si>
  <si>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</si>
  <si>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</si>
  <si>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</si>
  <si>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</si>
  <si>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</si>
  <si>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</si>
  <si>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</si>
  <si>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</si>
  <si>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</si>
  <si>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</si>
  <si>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</si>
  <si>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</si>
  <si>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</si>
  <si>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</si>
  <si>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</si>
  <si>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</si>
  <si>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</si>
  <si>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</si>
  <si>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</si>
  <si>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</si>
  <si>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</si>
  <si>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</si>
  <si>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</si>
  <si>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</si>
  <si>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</si>
  <si>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</si>
  <si>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</si>
  <si>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</si>
  <si>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</si>
  <si>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</si>
  <si>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</si>
  <si>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</si>
  <si>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</si>
  <si>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</si>
  <si>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</si>
  <si>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</si>
  <si>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</si>
  <si>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</si>
  <si>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</si>
  <si>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</si>
  <si>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</si>
  <si>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</si>
  <si>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</si>
  <si>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</si>
  <si>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</si>
  <si>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</si>
  <si>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</si>
  <si>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</si>
  <si>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</si>
  <si>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</si>
  <si>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</si>
  <si>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</si>
  <si>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</si>
  <si>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</si>
  <si>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</si>
  <si>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</si>
  <si>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</si>
  <si>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</si>
  <si>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</si>
  <si>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</si>
  <si>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</si>
  <si>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</si>
  <si>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</si>
  <si>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</si>
  <si>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</si>
  <si>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</si>
  <si>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</si>
  <si>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</si>
  <si>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</si>
  <si>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</si>
  <si>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</si>
  <si>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</si>
  <si>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</si>
  <si>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</si>
  <si>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</si>
  <si>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</si>
  <si>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</si>
  <si>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</si>
  <si>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</si>
  <si>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</si>
  <si>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</si>
  <si>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</si>
  <si>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</si>
  <si>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</si>
  <si>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</si>
  <si>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</si>
  <si>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</si>
  <si>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</si>
  <si>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</si>
  <si>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</si>
  <si>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</si>
  <si>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</si>
  <si>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</si>
  <si>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</si>
  <si>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</si>
  <si>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</si>
  <si>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</si>
  <si>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</si>
  <si>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</si>
  <si>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</si>
  <si>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</si>
  <si>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</si>
  <si>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</si>
  <si>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</si>
  <si>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</si>
  <si>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</si>
  <si>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</si>
  <si>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</si>
  <si>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</si>
  <si>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</si>
  <si>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</si>
  <si>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</si>
  <si>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</si>
  <si>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</si>
  <si>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</si>
  <si>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</si>
  <si>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</si>
  <si>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</si>
  <si>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</si>
  <si>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</si>
  <si>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</si>
  <si>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</si>
  <si>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</si>
  <si>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</si>
  <si>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</si>
  <si>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</si>
  <si>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</si>
  <si>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</si>
  <si>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</si>
  <si>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</si>
  <si>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</si>
  <si>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</si>
  <si>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</si>
  <si>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</si>
  <si>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</si>
  <si>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</si>
  <si>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</si>
  <si>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</si>
  <si>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</si>
  <si>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</si>
  <si>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</si>
  <si>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</si>
  <si>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</si>
  <si>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</si>
  <si>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</si>
  <si>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</si>
  <si>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</si>
  <si>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</si>
  <si>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</si>
  <si>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</si>
  <si>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</si>
  <si>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</si>
  <si>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</si>
  <si>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</si>
  <si>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</si>
  <si>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</si>
  <si>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</si>
  <si>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</si>
  <si>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</si>
  <si>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</si>
  <si>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</si>
  <si>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</si>
  <si>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</si>
  <si>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</si>
  <si>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</si>
  <si>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</si>
  <si>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</si>
  <si>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</si>
  <si>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</si>
  <si>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</si>
  <si>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</si>
  <si>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</si>
  <si>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</si>
  <si>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</si>
  <si>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</si>
  <si>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</si>
  <si>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</si>
  <si>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</si>
  <si>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</si>
  <si>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</si>
  <si>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</si>
  <si>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</si>
  <si>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</si>
  <si>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</si>
  <si>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</si>
  <si>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</si>
  <si>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</si>
  <si>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</si>
  <si>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</si>
  <si>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</si>
  <si>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</si>
  <si>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</si>
  <si>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</si>
  <si>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</si>
  <si>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</si>
  <si>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</si>
  <si>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</si>
  <si>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</si>
  <si>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</si>
  <si>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</si>
  <si>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</si>
  <si>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</si>
  <si>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</si>
  <si>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</si>
  <si>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</si>
  <si>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</si>
  <si>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</si>
  <si>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</si>
  <si>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</si>
  <si>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</si>
  <si>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</si>
  <si>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</si>
  <si>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</si>
  <si>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</si>
  <si>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</si>
  <si>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</si>
  <si>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</si>
  <si>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</si>
  <si>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</si>
  <si>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</si>
  <si>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</si>
  <si>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</si>
  <si>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</si>
  <si>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</si>
  <si>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</si>
  <si>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</si>
  <si>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</si>
  <si>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</si>
  <si>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</si>
  <si>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</si>
  <si>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</si>
  <si>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</si>
  <si>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</si>
  <si>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</si>
  <si>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</si>
  <si>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</si>
  <si>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</si>
  <si>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</si>
  <si>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</si>
  <si>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</si>
  <si>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</si>
  <si>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</si>
  <si>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</si>
  <si>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</si>
  <si>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</si>
  <si>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</si>
  <si>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</si>
  <si>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</si>
  <si>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</si>
  <si>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</si>
  <si>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</si>
  <si>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</si>
  <si>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</si>
  <si>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</si>
  <si>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</si>
  <si>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</si>
  <si>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</si>
  <si>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</si>
  <si>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</si>
  <si>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</si>
  <si>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</si>
  <si>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</si>
  <si>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</si>
  <si>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</si>
  <si>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</si>
  <si>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</si>
  <si>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</si>
  <si>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</si>
  <si>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</si>
  <si>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</si>
  <si>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</si>
  <si>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</si>
  <si>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</si>
  <si>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</si>
  <si>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</si>
  <si>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</si>
  <si>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</si>
  <si>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</si>
  <si>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</si>
  <si>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</si>
  <si>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</si>
  <si>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</si>
  <si>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</si>
  <si>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</si>
  <si>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</si>
  <si>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</si>
  <si>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</si>
  <si>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</si>
  <si>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</si>
  <si>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</si>
  <si>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</si>
  <si>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</si>
  <si>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</si>
  <si>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</si>
  <si>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</si>
  <si>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</si>
  <si>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</si>
  <si>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</si>
  <si>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</si>
  <si>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</si>
  <si>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</si>
  <si>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</si>
  <si>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</si>
  <si>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</si>
  <si>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</si>
  <si>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</si>
  <si>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</si>
  <si>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</si>
  <si>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</si>
  <si>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</si>
  <si>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</si>
  <si>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</si>
  <si>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</si>
  <si>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</si>
  <si>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</si>
  <si>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</si>
  <si>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</si>
  <si>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</si>
  <si>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</si>
  <si>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</si>
  <si>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</si>
  <si>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</si>
  <si>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</si>
  <si>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</si>
  <si>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</si>
  <si>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</si>
  <si>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</si>
  <si>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</si>
  <si>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</si>
  <si>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</si>
  <si>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</si>
  <si>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</si>
  <si>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</si>
  <si>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</si>
  <si>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</si>
  <si>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</si>
  <si>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</si>
  <si>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</si>
  <si>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</si>
  <si>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</si>
  <si>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</si>
  <si>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</si>
  <si>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</si>
  <si>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</si>
  <si>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</si>
  <si>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</si>
  <si>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</si>
  <si>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</si>
  <si>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</si>
  <si>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</si>
  <si>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</si>
  <si>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</si>
  <si>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</si>
  <si>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</si>
  <si>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</si>
  <si>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</si>
  <si>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</si>
  <si>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</si>
  <si>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</si>
  <si>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</si>
  <si>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</si>
  <si>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</si>
  <si>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</si>
  <si>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</si>
  <si>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</si>
  <si>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</si>
  <si>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</si>
  <si>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</si>
  <si>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</si>
  <si>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</si>
  <si>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</si>
  <si>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</si>
  <si>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</si>
  <si>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</si>
  <si>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</si>
  <si>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</si>
  <si>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</si>
  <si>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</si>
  <si>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</si>
  <si>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</si>
  <si>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</si>
  <si>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</si>
  <si>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</si>
  <si>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</si>
  <si>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</si>
  <si>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</si>
  <si>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</si>
  <si>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</si>
  <si>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</si>
  <si>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</si>
  <si>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</si>
  <si>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</si>
  <si>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</si>
  <si>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</si>
  <si>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</si>
  <si>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</si>
  <si>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</si>
  <si>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</si>
  <si>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</si>
  <si>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</si>
  <si>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</si>
  <si>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</si>
  <si>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</si>
  <si>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</si>
  <si>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</si>
  <si>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</si>
  <si>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</si>
  <si>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</si>
  <si>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</si>
  <si>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</si>
  <si>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</si>
  <si>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</si>
  <si>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</si>
  <si>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</si>
  <si>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</si>
  <si>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</si>
  <si>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</si>
  <si>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</si>
  <si>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</si>
  <si>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</si>
  <si>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</si>
  <si>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</si>
  <si>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</si>
  <si>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</si>
  <si>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</si>
  <si>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</si>
  <si>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</si>
  <si>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</si>
  <si>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</si>
  <si>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</si>
  <si>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</si>
  <si>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</si>
  <si>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</si>
  <si>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</si>
  <si>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</si>
  <si>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</si>
  <si>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</si>
  <si>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</si>
  <si>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</si>
  <si>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</si>
  <si>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</si>
  <si>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</si>
  <si>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</si>
  <si>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</si>
  <si>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</si>
  <si>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</si>
  <si>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</si>
  <si>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</si>
  <si>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</si>
  <si>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</si>
  <si>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</si>
  <si>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</si>
  <si>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</si>
  <si>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</si>
  <si>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</si>
  <si>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</si>
  <si>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</si>
  <si>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</si>
  <si>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</si>
  <si>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</si>
  <si>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</si>
  <si>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</si>
  <si>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</si>
  <si>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</si>
  <si>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</si>
  <si>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</si>
  <si>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</si>
  <si>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</si>
  <si>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</si>
  <si>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</si>
  <si>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</si>
  <si>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</si>
  <si>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</si>
  <si>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</si>
  <si>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</si>
  <si>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</si>
  <si>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</si>
  <si>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</si>
  <si>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</si>
  <si>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</si>
  <si>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</si>
  <si>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</si>
  <si>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</si>
  <si>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</si>
  <si>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</si>
  <si>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</si>
  <si>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</si>
  <si>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</si>
  <si>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</si>
  <si>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</si>
  <si>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</si>
  <si>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</si>
  <si>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</si>
  <si>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</si>
  <si>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</si>
  <si>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</si>
  <si>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</si>
  <si>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</si>
  <si>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</si>
  <si>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</si>
  <si>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</si>
  <si>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</si>
  <si>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</si>
  <si>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</si>
  <si>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</si>
  <si>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</si>
  <si>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</si>
  <si>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</si>
  <si>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</si>
  <si>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</si>
  <si>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</si>
  <si>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</si>
  <si>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</si>
  <si>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</si>
  <si>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</si>
  <si>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</si>
  <si>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</si>
  <si>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</si>
  <si>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</si>
  <si>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</si>
  <si>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</si>
  <si>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</si>
  <si>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</si>
  <si>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</si>
  <si>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</si>
  <si>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</si>
  <si>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</si>
  <si>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</si>
  <si>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</si>
  <si>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</si>
  <si>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</si>
  <si>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</si>
  <si>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</si>
  <si>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</si>
  <si>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</si>
  <si>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</si>
  <si>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</si>
  <si>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</si>
  <si>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</si>
  <si>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</si>
  <si>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</si>
  <si>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</si>
  <si>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</si>
  <si>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</si>
  <si>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</si>
  <si>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</si>
  <si>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</si>
  <si>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</si>
  <si>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</si>
  <si>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</si>
  <si>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</si>
  <si>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</si>
  <si>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</si>
  <si>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</si>
  <si>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</si>
  <si>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</si>
  <si>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</si>
  <si>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</si>
  <si>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</si>
  <si>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</si>
  <si>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</si>
  <si>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</si>
  <si>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</si>
  <si>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</si>
  <si>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</si>
  <si>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</si>
  <si>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</si>
  <si>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</si>
  <si>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</si>
  <si>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</si>
  <si>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</si>
  <si>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</si>
  <si>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</si>
  <si>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</si>
  <si>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</si>
  <si>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</si>
  <si>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</si>
  <si>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</si>
  <si>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</si>
  <si>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</si>
  <si>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</si>
  <si>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</si>
  <si>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</si>
  <si>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</si>
  <si>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</si>
  <si>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</si>
  <si>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</si>
  <si>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</si>
  <si>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</si>
  <si>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</si>
  <si>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</si>
  <si>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</si>
  <si>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</si>
  <si>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</si>
  <si>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</si>
  <si>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</si>
  <si>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</si>
  <si>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</si>
  <si>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</si>
  <si>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</si>
  <si>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</si>
  <si>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</si>
  <si>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</si>
  <si>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</si>
  <si>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</si>
  <si>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</si>
  <si>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</si>
  <si>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</si>
  <si>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</si>
  <si>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</si>
  <si>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</si>
  <si>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</si>
  <si>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</si>
  <si>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</si>
  <si>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</si>
  <si>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</si>
  <si>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</si>
  <si>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</si>
  <si>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</si>
  <si>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</si>
  <si>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</si>
  <si>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</si>
  <si>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</si>
  <si>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</si>
  <si>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</si>
  <si>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</si>
  <si>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</si>
  <si>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</si>
  <si>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</si>
  <si>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</si>
  <si>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</si>
  <si>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</si>
  <si>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</si>
  <si>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</si>
  <si>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</si>
  <si>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</si>
  <si>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</si>
  <si>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</si>
  <si>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</si>
  <si>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</si>
  <si>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</si>
  <si>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</si>
  <si>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</si>
  <si>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</si>
  <si>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</si>
  <si>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</si>
  <si>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</si>
  <si>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</si>
  <si>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</si>
  <si>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</si>
  <si>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</si>
  <si>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</si>
  <si>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</si>
  <si>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</si>
  <si>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</si>
  <si>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</si>
  <si>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</si>
  <si>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</si>
  <si>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</si>
  <si>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</si>
  <si>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</si>
  <si>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</si>
  <si>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</si>
  <si>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</si>
  <si>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</si>
  <si>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</si>
  <si>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</si>
  <si>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</si>
  <si>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</si>
  <si>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</si>
  <si>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</si>
  <si>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</si>
  <si>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</si>
  <si>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</si>
  <si>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</si>
  <si>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</si>
  <si>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</si>
  <si>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</si>
  <si>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</si>
  <si>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</si>
  <si>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</si>
  <si>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</si>
  <si>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</si>
  <si>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</si>
  <si>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</si>
  <si>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</si>
  <si>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</si>
  <si>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</si>
  <si>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</si>
  <si>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</si>
  <si>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</si>
  <si>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</si>
  <si>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</si>
  <si>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</si>
  <si>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</si>
  <si>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</si>
  <si>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</si>
  <si>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</si>
  <si>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</si>
  <si>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</si>
  <si>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</si>
  <si>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</si>
  <si>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</si>
  <si>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</si>
  <si>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</si>
  <si>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</si>
  <si>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</si>
  <si>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</si>
  <si>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</si>
  <si>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</si>
  <si>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</si>
  <si>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</si>
  <si>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</si>
  <si>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</si>
  <si>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</si>
  <si>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</si>
  <si>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</si>
  <si>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</si>
  <si>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</si>
  <si>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</si>
  <si>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</si>
  <si>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</si>
  <si>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</si>
  <si>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</si>
  <si>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</si>
  <si>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</si>
  <si>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</si>
  <si>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</si>
  <si>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</si>
  <si>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</si>
  <si>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</si>
  <si>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</si>
  <si>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</si>
  <si>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</si>
  <si>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</si>
  <si>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</si>
  <si>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</si>
  <si>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</si>
  <si>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</si>
  <si>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</si>
  <si>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</si>
  <si>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</si>
  <si>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</si>
  <si>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</si>
  <si>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</si>
  <si>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</si>
  <si>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</si>
  <si>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</si>
  <si>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</si>
  <si>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</si>
  <si>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</si>
  <si>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</si>
  <si>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</si>
  <si>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</si>
  <si>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</si>
  <si>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</si>
  <si>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</si>
  <si>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</si>
  <si>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</si>
  <si>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</si>
  <si>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</si>
  <si>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</si>
  <si>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</si>
  <si>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</si>
  <si>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</si>
  <si>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</si>
  <si>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</si>
  <si>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</si>
  <si>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</si>
  <si>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</si>
  <si>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</si>
  <si>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</si>
  <si>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</si>
  <si>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</si>
  <si>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</si>
  <si>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</si>
  <si>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</si>
  <si>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</si>
  <si>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</si>
  <si>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</si>
  <si>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</si>
  <si>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</si>
  <si>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</si>
  <si>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</si>
  <si>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</si>
  <si>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</si>
  <si>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</si>
  <si>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</si>
  <si>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</si>
  <si>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</si>
  <si>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</si>
  <si>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</si>
  <si>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</si>
  <si>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</si>
  <si>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</si>
  <si>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</si>
  <si>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</si>
  <si>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</si>
  <si>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</si>
  <si>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</si>
  <si>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</si>
  <si>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</si>
  <si>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</si>
  <si>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</si>
  <si>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</si>
  <si>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</si>
  <si>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</si>
  <si>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</si>
  <si>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</si>
  <si>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</si>
  <si>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</si>
  <si>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</si>
  <si>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</si>
  <si>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</si>
  <si>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</si>
  <si>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</si>
  <si>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</si>
  <si>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</si>
  <si>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</si>
  <si>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</si>
  <si>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</si>
  <si>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</si>
  <si>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</si>
  <si>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</si>
  <si>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</si>
  <si>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</si>
  <si>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</si>
  <si>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</si>
  <si>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</si>
  <si>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</si>
  <si>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</si>
  <si>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</si>
  <si>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</si>
  <si>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</si>
  <si>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</si>
  <si>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</si>
  <si>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</si>
  <si>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</si>
  <si>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</si>
  <si>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</si>
  <si>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</si>
  <si>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</si>
  <si>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</si>
  <si>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</si>
  <si>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</si>
  <si>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</si>
  <si>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</si>
  <si>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</si>
  <si>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</si>
  <si>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</si>
  <si>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</si>
  <si>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</si>
  <si>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</si>
  <si>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</si>
  <si>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</si>
  <si>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</si>
  <si>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</si>
  <si>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</si>
  <si>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</si>
  <si>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</si>
  <si>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</si>
  <si>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</si>
  <si>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</si>
  <si>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</si>
  <si>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</si>
  <si>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</si>
  <si>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</si>
  <si>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</si>
  <si>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</si>
  <si>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</si>
  <si>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</si>
  <si>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</si>
  <si>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</si>
  <si>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</si>
  <si>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</si>
  <si>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</si>
  <si>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</si>
  <si>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</si>
  <si>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</si>
  <si>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</si>
  <si>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</si>
  <si>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</si>
  <si>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</si>
  <si>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</si>
  <si>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</si>
  <si>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</si>
  <si>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</si>
  <si>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</si>
  <si>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</si>
  <si>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</si>
  <si>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</si>
  <si>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</si>
  <si>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</si>
  <si>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</si>
  <si>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</si>
  <si>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</si>
  <si>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</si>
  <si>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</si>
  <si>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</si>
  <si>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</si>
  <si>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</si>
  <si>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</si>
  <si>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</si>
  <si>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</si>
  <si>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</si>
  <si>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</si>
  <si>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</si>
  <si>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</si>
  <si>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</si>
  <si>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</si>
  <si>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</si>
  <si>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</si>
  <si>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</si>
  <si>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</si>
  <si>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</si>
  <si>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</si>
  <si>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</si>
  <si>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</si>
  <si>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</si>
  <si>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</si>
  <si>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</si>
  <si>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</si>
  <si>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</si>
  <si>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</si>
  <si>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</si>
  <si>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</si>
  <si>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</si>
  <si>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</si>
  <si>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</si>
  <si>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</si>
  <si>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</si>
  <si>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</si>
  <si>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</si>
  <si>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</si>
  <si>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</si>
  <si>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</si>
  <si>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</si>
  <si>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</si>
  <si>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</si>
  <si>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</si>
  <si>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</si>
  <si>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</si>
  <si>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</si>
  <si>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</si>
  <si>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</si>
  <si>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</si>
  <si>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</si>
  <si>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</si>
  <si>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</si>
  <si>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</si>
  <si>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</si>
  <si>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</si>
  <si>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</si>
  <si>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</si>
  <si>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</si>
  <si>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</si>
  <si>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</si>
  <si>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</si>
  <si>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</si>
  <si>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</si>
  <si>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</si>
  <si>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</si>
  <si>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</si>
  <si>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</si>
  <si>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</si>
  <si>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</si>
  <si>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</si>
  <si>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</si>
  <si>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</si>
  <si>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</si>
  <si>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</si>
  <si>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</si>
  <si>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</si>
  <si>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</si>
  <si>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</si>
  <si>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</si>
  <si>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</si>
  <si>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</si>
  <si>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</si>
  <si>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</si>
  <si>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</si>
  <si>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</si>
  <si>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</si>
  <si>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</si>
  <si>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</si>
  <si>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</si>
  <si>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</si>
  <si>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</si>
  <si>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</si>
  <si>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</si>
  <si>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</si>
  <si>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</si>
  <si>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</si>
  <si>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</si>
  <si>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</si>
  <si>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</si>
  <si>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</si>
  <si>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</si>
  <si>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</si>
  <si>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</si>
  <si>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</si>
  <si>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</si>
  <si>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</si>
  <si>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</si>
  <si>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</si>
  <si>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</si>
  <si>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</si>
  <si>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</si>
  <si>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</si>
  <si>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</si>
  <si>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</si>
  <si>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</si>
  <si>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</si>
  <si>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</si>
  <si>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</si>
  <si>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</si>
  <si>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</si>
  <si>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</si>
  <si>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</si>
  <si>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</si>
  <si>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</si>
  <si>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</si>
  <si>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</si>
  <si>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</si>
  <si>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</si>
  <si>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</si>
  <si>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</si>
  <si>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</si>
  <si>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</si>
  <si>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</si>
  <si>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</si>
  <si>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</si>
  <si>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</si>
  <si>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</si>
  <si>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</si>
  <si>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</si>
  <si>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</si>
  <si>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</si>
  <si>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</si>
  <si>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</si>
  <si>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</si>
  <si>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</si>
  <si>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</si>
  <si>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</si>
  <si>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</si>
  <si>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</si>
  <si>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</si>
  <si>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</si>
  <si>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</si>
  <si>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</si>
  <si>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</si>
  <si>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</si>
  <si>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</si>
  <si>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</si>
  <si>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</si>
  <si>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</si>
  <si>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</si>
  <si>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</si>
  <si>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</si>
  <si>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</si>
  <si>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</si>
  <si>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</si>
  <si>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</si>
  <si>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</si>
  <si>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</si>
  <si>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</si>
  <si>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</si>
  <si>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</si>
  <si>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</si>
  <si>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</si>
  <si>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</si>
  <si>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</si>
  <si>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</si>
  <si>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</si>
  <si>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</si>
  <si>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</si>
  <si>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</si>
  <si>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</si>
  <si>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</si>
  <si>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</si>
  <si>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</si>
  <si>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</si>
  <si>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</si>
  <si>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</si>
  <si>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</si>
  <si>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</si>
  <si>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</si>
  <si>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</si>
  <si>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</si>
  <si>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</si>
  <si>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</si>
  <si>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</si>
  <si>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</si>
  <si>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</si>
  <si>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</si>
  <si>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</si>
  <si>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</si>
  <si>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</si>
  <si>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</si>
  <si>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</si>
  <si>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</si>
  <si>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</si>
  <si>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</si>
  <si>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</si>
  <si>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</si>
  <si>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</si>
  <si>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</si>
  <si>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</si>
  <si>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</si>
  <si>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</si>
  <si>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</si>
  <si>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</si>
  <si>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</si>
  <si>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</si>
  <si>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</si>
  <si>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</si>
  <si>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</si>
  <si>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</si>
  <si>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</si>
  <si>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</si>
  <si>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</si>
  <si>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</si>
  <si>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</si>
  <si>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</si>
  <si>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</si>
  <si>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</si>
  <si>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</si>
  <si>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</si>
  <si>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</si>
  <si>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</si>
  <si>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</si>
  <si>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</si>
  <si>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</si>
  <si>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</si>
  <si>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</si>
  <si>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</si>
  <si>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</si>
  <si>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</si>
  <si>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</si>
  <si>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</si>
  <si>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</si>
  <si>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</si>
  <si>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</si>
  <si>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</si>
  <si>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</si>
  <si>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</si>
  <si>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</si>
  <si>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</si>
  <si>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</si>
  <si>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</si>
  <si>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</si>
  <si>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</si>
  <si>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</si>
  <si>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</si>
  <si>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</si>
  <si>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</si>
  <si>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</si>
  <si>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</si>
  <si>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</si>
  <si>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</si>
  <si>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</si>
  <si>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</si>
  <si>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</si>
  <si>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</si>
  <si>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</si>
  <si>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</si>
  <si>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</si>
  <si>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</si>
  <si>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</si>
  <si>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</si>
  <si>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</si>
  <si>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</si>
  <si>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</si>
  <si>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</si>
  <si>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</si>
  <si>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</si>
  <si>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</si>
  <si>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</si>
  <si>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</si>
  <si>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</si>
  <si>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</si>
  <si>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</si>
  <si>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</si>
  <si>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</si>
  <si>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</si>
  <si>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</si>
  <si>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</si>
  <si>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</si>
  <si>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</si>
  <si>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</si>
  <si>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</si>
  <si>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</si>
  <si>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</si>
  <si>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</si>
  <si>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</si>
  <si>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</si>
  <si>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</si>
  <si>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</si>
  <si>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</si>
  <si>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</si>
  <si>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</si>
  <si>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</si>
  <si>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</si>
  <si>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</si>
  <si>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</si>
  <si>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</si>
  <si>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</si>
  <si>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</si>
  <si>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</si>
  <si>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</si>
  <si>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</si>
  <si>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</si>
  <si>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</si>
  <si>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</si>
  <si>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</si>
  <si>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</si>
  <si>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</si>
  <si>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</si>
  <si>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</si>
  <si>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</si>
  <si>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</si>
  <si>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</si>
  <si>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</si>
  <si>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</si>
  <si>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</si>
  <si>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</si>
  <si>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</si>
  <si>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</si>
  <si>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</si>
  <si>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</si>
  <si>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</si>
  <si>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</si>
  <si>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</si>
  <si>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</si>
  <si>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</si>
  <si>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</si>
  <si>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</si>
  <si>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</si>
  <si>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</si>
  <si>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</si>
  <si>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</si>
  <si>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</si>
  <si>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</si>
  <si>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</si>
  <si>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</si>
  <si>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</si>
  <si>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</si>
  <si>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</si>
  <si>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</si>
  <si>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</si>
  <si>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</si>
  <si>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</si>
  <si>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</si>
  <si>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</si>
  <si>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</si>
  <si>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</si>
  <si>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</si>
  <si>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</si>
  <si>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</si>
  <si>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</si>
  <si>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</si>
  <si>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</si>
  <si>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</si>
  <si>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</si>
  <si>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</si>
  <si>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</si>
  <si>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</si>
  <si>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</si>
  <si>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</si>
  <si>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</si>
  <si>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</si>
  <si>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</si>
  <si>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</si>
  <si>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</si>
  <si>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</si>
  <si>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</si>
  <si>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</si>
  <si>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</si>
  <si>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</si>
  <si>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</si>
  <si>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</si>
  <si>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</si>
  <si>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</si>
  <si>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</si>
  <si>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</si>
  <si>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</si>
  <si>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</si>
  <si>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</si>
  <si>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</si>
  <si>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</si>
  <si>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</si>
  <si>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</si>
  <si>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</si>
  <si>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</si>
  <si>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</si>
  <si>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</si>
  <si>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</si>
  <si>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</si>
  <si>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</si>
  <si>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</si>
  <si>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</si>
  <si>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</si>
  <si>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</si>
  <si>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</si>
  <si>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</si>
  <si>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</si>
  <si>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</si>
  <si>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</si>
  <si>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</si>
  <si>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</si>
  <si>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</si>
  <si>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</si>
  <si>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</si>
  <si>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</si>
  <si>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</si>
  <si>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</si>
  <si>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</si>
  <si>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</si>
  <si>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</si>
  <si>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</si>
  <si>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</si>
  <si>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</si>
  <si>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</si>
  <si>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</si>
  <si>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</si>
  <si>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</si>
  <si>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</si>
  <si>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</si>
  <si>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</si>
  <si>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</si>
  <si>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</si>
  <si>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</si>
  <si>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</si>
  <si>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</si>
  <si>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</si>
  <si>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</si>
  <si>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</si>
  <si>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</si>
  <si>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</si>
  <si>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</si>
  <si>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</si>
  <si>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</si>
  <si>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</si>
  <si>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</si>
  <si>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</si>
  <si>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</si>
  <si>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</si>
  <si>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</si>
  <si>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</si>
  <si>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</si>
  <si>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</si>
  <si>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</si>
  <si>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</si>
  <si>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</si>
  <si>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</si>
  <si>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</si>
  <si>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</si>
  <si>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</si>
  <si>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</si>
  <si>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</si>
  <si>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</si>
  <si>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</si>
  <si>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</si>
  <si>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</si>
  <si>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</si>
  <si>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</si>
  <si>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</si>
  <si>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</si>
  <si>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</si>
  <si>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</si>
  <si>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</si>
  <si>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</si>
  <si>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</si>
  <si>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</si>
  <si>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</si>
  <si>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</si>
  <si>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</si>
  <si>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</si>
  <si>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</si>
  <si>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</si>
  <si>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</si>
  <si>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</si>
  <si>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</si>
  <si>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</si>
  <si>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</si>
  <si>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</si>
  <si>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</si>
  <si>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</si>
  <si>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</si>
  <si>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</si>
  <si>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</si>
  <si>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</si>
  <si>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</si>
  <si>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</si>
  <si>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</si>
  <si>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</si>
  <si>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</si>
  <si>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</si>
  <si>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</si>
  <si>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</si>
  <si>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</si>
  <si>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</si>
  <si>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</si>
  <si>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</si>
  <si>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</si>
  <si>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</si>
  <si>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</si>
  <si>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</si>
  <si>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</si>
  <si>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</si>
  <si>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</si>
  <si>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</si>
  <si>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</si>
  <si>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</si>
  <si>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</si>
  <si>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</si>
  <si>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</si>
  <si>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</si>
  <si>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</si>
  <si>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</si>
  <si>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</si>
  <si>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</si>
  <si>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</si>
  <si>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</si>
  <si>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</si>
  <si>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</si>
  <si>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</si>
  <si>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</si>
  <si>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</si>
  <si>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</si>
  <si>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</si>
  <si>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</si>
  <si>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</si>
  <si>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</si>
  <si>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</si>
  <si>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</si>
  <si>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</si>
  <si>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</si>
  <si>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</si>
  <si>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</si>
  <si>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</si>
  <si>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</si>
  <si>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</si>
  <si>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</si>
  <si>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</si>
  <si>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</si>
  <si>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</si>
  <si>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</si>
  <si>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</si>
  <si>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</si>
  <si>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</si>
  <si>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</si>
  <si>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</si>
  <si>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</si>
  <si>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</si>
  <si>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</si>
  <si>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</si>
  <si>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</si>
  <si>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</si>
  <si>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</si>
  <si>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</si>
  <si>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</si>
  <si>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</si>
  <si>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</si>
  <si>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</si>
  <si>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</si>
  <si>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</si>
  <si>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</si>
  <si>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</si>
  <si>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</si>
  <si>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</si>
  <si>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</si>
  <si>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</si>
  <si>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</si>
  <si>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</si>
  <si>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</si>
  <si>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</si>
  <si>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</si>
  <si>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</si>
  <si>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</si>
  <si>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</si>
  <si>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</si>
  <si>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</si>
  <si>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</si>
  <si>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</si>
  <si>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</si>
  <si>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</si>
  <si>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</si>
  <si>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</si>
  <si>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</si>
  <si>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</si>
  <si>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</si>
  <si>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</si>
  <si>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</si>
  <si>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</si>
  <si>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</si>
  <si>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</si>
  <si>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</si>
  <si>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</si>
  <si>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</si>
  <si>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</si>
  <si>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</si>
  <si>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</si>
  <si>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</si>
  <si>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</si>
  <si>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</si>
  <si>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</si>
  <si>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</si>
  <si>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</si>
  <si>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</si>
  <si>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</si>
  <si>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</si>
  <si>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</si>
  <si>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</si>
  <si>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</si>
  <si>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</si>
  <si>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</si>
  <si>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</si>
  <si>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</si>
  <si>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</si>
  <si>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</si>
  <si>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</si>
  <si>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</si>
  <si>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</si>
  <si>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</si>
  <si>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</si>
  <si>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</si>
  <si>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</si>
  <si>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</si>
  <si>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</si>
  <si>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</si>
  <si>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</si>
  <si>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</si>
  <si>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</si>
  <si>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</si>
  <si>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</si>
  <si>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</si>
  <si>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</si>
  <si>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</si>
  <si>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</si>
  <si>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</si>
  <si>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</si>
  <si>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</si>
  <si>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</si>
  <si>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</si>
  <si>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</si>
  <si>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</si>
  <si>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</si>
  <si>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</si>
  <si>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</si>
  <si>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</si>
  <si>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</si>
  <si>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</si>
  <si>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</si>
  <si>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</si>
  <si>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</si>
  <si>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</si>
  <si>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</si>
  <si>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</si>
  <si>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</si>
  <si>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</si>
  <si>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</si>
  <si>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</si>
  <si>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</si>
  <si>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</si>
  <si>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</si>
  <si>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</si>
  <si>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</si>
  <si>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</si>
  <si>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</si>
  <si>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</si>
  <si>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</si>
  <si>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</si>
  <si>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</si>
  <si>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</si>
  <si>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</si>
  <si>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</si>
  <si>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</si>
  <si>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</si>
  <si>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</si>
  <si>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</si>
  <si>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</si>
  <si>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</si>
  <si>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</si>
  <si>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</si>
  <si>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</si>
  <si>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</si>
  <si>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</si>
  <si>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</si>
  <si>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</si>
  <si>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</si>
  <si>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</si>
  <si>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</si>
  <si>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</si>
  <si>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</si>
  <si>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</si>
  <si>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</si>
  <si>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</si>
  <si>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</si>
  <si>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</si>
  <si>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</si>
  <si>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</si>
  <si>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</si>
  <si>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</si>
  <si>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</si>
  <si>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</si>
  <si>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</si>
  <si>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</si>
  <si>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</si>
  <si>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</si>
  <si>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</si>
  <si>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</si>
  <si>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</si>
  <si>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</si>
  <si>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</si>
  <si>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</si>
  <si>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</si>
  <si>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</si>
  <si>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</si>
  <si>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</si>
  <si>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</si>
  <si>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</si>
  <si>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</si>
  <si>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</si>
  <si>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</si>
  <si>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</si>
  <si>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</si>
  <si>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</si>
  <si>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</si>
  <si>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</si>
  <si>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</si>
  <si>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</si>
  <si>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</si>
  <si>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</si>
  <si>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</si>
  <si>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</si>
  <si>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</si>
  <si>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</si>
  <si>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</si>
  <si>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</si>
  <si>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</si>
  <si>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</si>
  <si>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</si>
  <si>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</si>
  <si>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</si>
  <si>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</si>
  <si>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</si>
  <si>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</si>
  <si>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</si>
  <si>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</si>
  <si>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</si>
  <si>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</si>
  <si>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</si>
  <si>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</si>
  <si>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</si>
  <si>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</si>
  <si>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</si>
  <si>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</si>
  <si>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</si>
  <si>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</si>
  <si>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</si>
  <si>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</si>
  <si>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</si>
  <si>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</si>
  <si>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</si>
  <si>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</si>
  <si>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</si>
  <si>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</si>
  <si>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</si>
  <si>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</si>
  <si>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</si>
  <si>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</si>
  <si>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</si>
  <si>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</si>
  <si>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</si>
  <si>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</si>
  <si>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</si>
  <si>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</si>
  <si>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</si>
  <si>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</si>
  <si>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</si>
  <si>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</si>
  <si>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</si>
  <si>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</si>
  <si>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</si>
  <si>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</si>
  <si>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</si>
  <si>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</si>
  <si>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</si>
  <si>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</si>
  <si>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</si>
  <si>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</si>
  <si>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</si>
  <si>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</si>
  <si>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</si>
  <si>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</si>
  <si>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</si>
  <si>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</si>
  <si>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</si>
  <si>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</si>
  <si>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</si>
  <si>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</si>
  <si>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</si>
  <si>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</si>
  <si>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</si>
  <si>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</si>
  <si>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</si>
  <si>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</si>
  <si>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</si>
  <si>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</si>
  <si>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</si>
  <si>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</si>
  <si>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</si>
  <si>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</si>
  <si>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</si>
  <si>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</si>
  <si>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</si>
  <si>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</si>
  <si>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</si>
  <si>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</si>
  <si>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</si>
  <si>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</si>
  <si>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</si>
  <si>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</si>
  <si>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</si>
  <si>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</si>
  <si>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</si>
  <si>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</si>
  <si>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</si>
  <si>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</si>
  <si>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</si>
  <si>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</si>
  <si>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</si>
  <si>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</si>
  <si>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</si>
  <si>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</si>
  <si>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</si>
  <si>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</si>
  <si>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</si>
  <si>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</si>
  <si>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</si>
  <si>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</si>
  <si>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</si>
  <si>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</si>
  <si>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</si>
  <si>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</si>
  <si>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</si>
  <si>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</si>
  <si>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</si>
  <si>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</si>
  <si>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</si>
  <si>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</si>
  <si>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</si>
  <si>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</si>
  <si>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</si>
  <si>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</si>
  <si>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</si>
  <si>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</si>
  <si>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</si>
  <si>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</si>
  <si>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</si>
  <si>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</si>
  <si>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</si>
  <si>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</si>
  <si>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</si>
  <si>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</si>
  <si>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</si>
  <si>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</si>
  <si>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</si>
  <si>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</si>
  <si>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</si>
  <si>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</si>
  <si>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</si>
  <si>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</si>
  <si>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</si>
  <si>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</si>
  <si>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</si>
  <si>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</si>
  <si>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</si>
  <si>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</si>
  <si>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</si>
  <si>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</si>
  <si>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</si>
  <si>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</si>
  <si>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</si>
  <si>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</si>
  <si>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</si>
  <si>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</si>
  <si>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</si>
  <si>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</si>
  <si>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</si>
  <si>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</si>
  <si>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</si>
  <si>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</si>
  <si>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</si>
  <si>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</si>
  <si>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</si>
  <si>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</si>
  <si>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</si>
  <si>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</si>
  <si>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</si>
  <si>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</si>
  <si>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</si>
  <si>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</si>
  <si>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</si>
  <si>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</si>
  <si>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</si>
  <si>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</si>
  <si>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</si>
  <si>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</si>
  <si>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</si>
  <si>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</si>
  <si>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</si>
  <si>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</si>
  <si>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</si>
  <si>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</si>
  <si>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</si>
  <si>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</si>
  <si>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</si>
  <si>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</si>
  <si>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</si>
  <si>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</si>
  <si>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</si>
  <si>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</si>
  <si>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</si>
  <si>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</si>
  <si>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</si>
  <si>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</si>
  <si>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</si>
  <si>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</si>
  <si>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</si>
  <si>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</si>
  <si>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</si>
  <si>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</si>
  <si>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</si>
  <si>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</si>
  <si>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</si>
  <si>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</si>
  <si>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</si>
  <si>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</si>
  <si>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</si>
  <si>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</si>
  <si>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</si>
  <si>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</si>
  <si>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</si>
  <si>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</si>
  <si>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</si>
  <si>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</si>
  <si>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</si>
  <si>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</si>
  <si>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</si>
  <si>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</si>
  <si>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</si>
  <si>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</si>
  <si>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</si>
  <si>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</si>
  <si>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</si>
  <si>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</si>
  <si>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</si>
  <si>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</si>
  <si>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</si>
  <si>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</si>
  <si>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</si>
  <si>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</si>
  <si>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</si>
  <si>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</si>
  <si>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</si>
  <si>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</si>
  <si>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</si>
  <si>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</si>
  <si>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</si>
  <si>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</si>
  <si>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</si>
  <si>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</si>
  <si>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</si>
  <si>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</si>
  <si>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</si>
  <si>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</si>
  <si>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</si>
  <si>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</si>
  <si>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</si>
  <si>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</si>
  <si>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</si>
  <si>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</si>
  <si>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</si>
  <si>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</si>
  <si>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</si>
  <si>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</si>
  <si>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</si>
  <si>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</si>
  <si>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</si>
  <si>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</si>
  <si>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</si>
  <si>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</si>
  <si>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</si>
  <si>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</si>
  <si>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</si>
  <si>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</si>
  <si>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</si>
  <si>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</si>
  <si>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</si>
  <si>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</si>
  <si>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</si>
  <si>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</si>
  <si>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</si>
  <si>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</si>
  <si>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</si>
  <si>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</si>
  <si>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</si>
  <si>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</si>
  <si>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</si>
  <si>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</si>
  <si>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</si>
  <si>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</si>
  <si>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</si>
  <si>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</si>
  <si>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</si>
  <si>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</si>
  <si>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</si>
  <si>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</si>
  <si>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</si>
  <si>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</si>
  <si>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</si>
  <si>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</si>
  <si>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</si>
  <si>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</si>
  <si>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</si>
  <si>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</si>
  <si>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</si>
  <si>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</si>
  <si>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</si>
  <si>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</si>
  <si>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</si>
  <si>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</si>
  <si>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</si>
  <si>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</si>
  <si>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</si>
  <si>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</si>
  <si>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</si>
  <si>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</si>
  <si>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</si>
  <si>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</si>
  <si>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</si>
  <si>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</si>
  <si>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</si>
  <si>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</si>
  <si>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</si>
  <si>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</si>
  <si>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</si>
  <si>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</si>
  <si>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</si>
  <si>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</si>
  <si>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</si>
  <si>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</si>
  <si>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</si>
  <si>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</si>
  <si>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</si>
  <si>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</si>
  <si>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</si>
  <si>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</si>
  <si>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</si>
  <si>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</si>
  <si>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</si>
  <si>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</si>
  <si>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</si>
  <si>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</si>
  <si>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</si>
  <si>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</si>
  <si>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</si>
  <si>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</si>
  <si>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</si>
  <si>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</si>
  <si>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</si>
  <si>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</si>
  <si>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</si>
  <si>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</si>
  <si>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</si>
  <si>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</si>
  <si>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</si>
  <si>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</si>
  <si>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</si>
  <si>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</si>
  <si>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</si>
  <si>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</si>
  <si>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</si>
  <si>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</si>
  <si>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</si>
  <si>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</si>
  <si>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</si>
  <si>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</si>
  <si>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</si>
  <si>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</si>
  <si>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</si>
  <si>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</si>
  <si>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</si>
  <si>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</si>
  <si>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</si>
  <si>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</si>
  <si>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</si>
  <si>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</si>
  <si>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</si>
  <si>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</si>
  <si>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</si>
  <si>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</si>
  <si>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</si>
  <si>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</si>
  <si>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</si>
  <si>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</si>
  <si>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</si>
  <si>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</si>
  <si>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</si>
  <si>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</si>
  <si>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</si>
  <si>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</si>
  <si>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</si>
  <si>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</si>
  <si>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</si>
  <si>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</si>
  <si>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</si>
  <si>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</si>
  <si>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</si>
  <si>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</si>
  <si>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</si>
  <si>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</si>
  <si>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</si>
  <si>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</si>
  <si>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</si>
  <si>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</si>
  <si>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</si>
  <si>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</si>
  <si>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</si>
  <si>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</si>
  <si>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</si>
  <si>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</si>
  <si>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</si>
  <si>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</si>
  <si>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</si>
  <si>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</si>
  <si>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</si>
  <si>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</si>
  <si>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</si>
  <si>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</si>
  <si>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</si>
  <si>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</si>
  <si>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</si>
  <si>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</si>
  <si>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</si>
  <si>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</si>
  <si>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</si>
  <si>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</si>
  <si>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</si>
  <si>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</si>
  <si>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</si>
  <si>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</si>
  <si>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</si>
  <si>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</si>
  <si>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</si>
  <si>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</si>
  <si>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</si>
  <si>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</si>
  <si>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</si>
  <si>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</si>
  <si>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</si>
  <si>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</si>
  <si>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</si>
  <si>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</si>
  <si>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</si>
  <si>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</si>
  <si>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</si>
  <si>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</si>
  <si>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</si>
  <si>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</si>
  <si>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</si>
  <si>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</si>
  <si>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</si>
  <si>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</si>
  <si>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</si>
  <si>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</si>
  <si>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</si>
  <si>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</si>
  <si>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</si>
  <si>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</si>
  <si>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</si>
  <si>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</si>
  <si>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</si>
  <si>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</si>
  <si>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</si>
  <si>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</si>
  <si>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</si>
  <si>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</si>
  <si>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</si>
  <si>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</si>
  <si>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</si>
  <si>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</si>
  <si>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</si>
  <si>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</si>
  <si>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</si>
  <si>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</si>
  <si>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</si>
  <si>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</si>
  <si>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</si>
  <si>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</si>
  <si>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</si>
  <si>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</si>
  <si>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</si>
  <si>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</si>
  <si>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</si>
  <si>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</si>
  <si>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</si>
  <si>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</si>
  <si>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</si>
  <si>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</si>
  <si>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</si>
  <si>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</si>
  <si>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</si>
  <si>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</si>
  <si>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</si>
  <si>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</si>
  <si>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</si>
  <si>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</si>
  <si>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</si>
  <si>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</si>
  <si>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</si>
  <si>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</si>
  <si>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</si>
  <si>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</si>
  <si>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</si>
  <si>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</si>
  <si>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</si>
  <si>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</si>
  <si>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</si>
  <si>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</si>
  <si>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</si>
  <si>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</si>
  <si>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</si>
  <si>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</si>
  <si>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</si>
  <si>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</si>
  <si>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</si>
  <si>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</si>
  <si>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</si>
  <si>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</si>
  <si>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</si>
  <si>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</si>
  <si>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</si>
  <si>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</si>
  <si>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</si>
  <si>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</si>
  <si>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</si>
  <si>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</si>
  <si>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</si>
  <si>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</si>
  <si>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</si>
  <si>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</si>
  <si>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</si>
  <si>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</si>
  <si>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</si>
  <si>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</si>
  <si>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</si>
  <si>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</si>
  <si>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</si>
  <si>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</si>
  <si>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</si>
  <si>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</si>
  <si>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</si>
  <si>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</si>
  <si>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</si>
  <si>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</si>
  <si>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</si>
  <si>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</si>
  <si>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</si>
  <si>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</si>
  <si>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</si>
  <si>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</si>
  <si>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</si>
  <si>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</si>
  <si>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</si>
  <si>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</si>
  <si>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</si>
  <si>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</si>
  <si>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</si>
  <si>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</si>
  <si>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</si>
  <si>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</si>
  <si>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</si>
  <si>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</si>
  <si>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</si>
  <si>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</si>
  <si>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</si>
  <si>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</si>
  <si>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</si>
  <si>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</si>
  <si>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</si>
  <si>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</si>
  <si>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</si>
  <si>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</si>
  <si>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</si>
  <si>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</si>
  <si>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</si>
  <si>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</si>
  <si>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</si>
  <si>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</si>
  <si>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</si>
  <si>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</si>
  <si>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</si>
  <si>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</si>
  <si>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</si>
  <si>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</si>
  <si>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</si>
  <si>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</si>
  <si>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</si>
  <si>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</si>
  <si>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</si>
  <si>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</si>
  <si>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</si>
  <si>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</si>
  <si>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</si>
  <si>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</si>
  <si>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</si>
  <si>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</si>
  <si>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</si>
  <si>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</si>
  <si>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</si>
  <si>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</si>
  <si>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</si>
  <si>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</si>
  <si>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</si>
  <si>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</si>
  <si>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</si>
  <si>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</si>
  <si>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</si>
  <si>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</si>
  <si>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</si>
  <si>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</si>
  <si>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</si>
  <si>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</si>
  <si>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</si>
  <si>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</si>
  <si>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</si>
  <si>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</si>
  <si>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</si>
  <si>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</si>
  <si>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</si>
  <si>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</si>
  <si>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</si>
  <si>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</si>
  <si>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</si>
  <si>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</si>
  <si>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</si>
  <si>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</si>
  <si>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</si>
  <si>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</si>
  <si>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</si>
  <si>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</si>
  <si>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</si>
  <si>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</si>
  <si>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</si>
  <si>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</si>
  <si>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</si>
  <si>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</si>
  <si>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</si>
  <si>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</si>
  <si>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</si>
  <si>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</si>
  <si>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</si>
  <si>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</si>
  <si>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</si>
  <si>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</si>
  <si>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</si>
  <si>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</si>
  <si>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</si>
  <si>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</si>
  <si>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</si>
  <si>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</si>
  <si>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</si>
  <si>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</si>
  <si>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</si>
  <si>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</si>
  <si>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</si>
  <si>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</si>
  <si>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</si>
  <si>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</si>
  <si>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</si>
  <si>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</si>
  <si>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</si>
  <si>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</si>
  <si>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</si>
  <si>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</si>
  <si>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</si>
  <si>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</si>
  <si>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</si>
  <si>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</si>
  <si>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</si>
  <si>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</si>
  <si>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</si>
  <si>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</si>
  <si>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</si>
  <si>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</si>
  <si>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</si>
  <si>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</si>
  <si>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</si>
  <si>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</si>
  <si>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</si>
  <si>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</si>
  <si>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</si>
  <si>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</si>
  <si>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</si>
  <si>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</si>
  <si>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</si>
  <si>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</si>
  <si>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</si>
  <si>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</si>
  <si>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</si>
  <si>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</si>
  <si>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</si>
  <si>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</si>
  <si>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</si>
  <si>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</si>
  <si>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</si>
  <si>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</si>
  <si>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</si>
  <si>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</si>
  <si>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</si>
  <si>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</si>
  <si>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</si>
  <si>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</si>
  <si>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</si>
  <si>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</si>
  <si>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</si>
  <si>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</si>
  <si>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</si>
  <si>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</si>
  <si>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</si>
  <si>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</si>
  <si>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</si>
  <si>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</si>
  <si>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</si>
  <si>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</si>
  <si>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</si>
  <si>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</si>
  <si>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</si>
  <si>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</si>
  <si>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</si>
  <si>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</si>
  <si>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</si>
  <si>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</si>
  <si>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</si>
  <si>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</si>
  <si>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</si>
  <si>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</si>
  <si>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</si>
  <si>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</si>
  <si>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</si>
  <si>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</si>
  <si>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</si>
  <si>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</si>
  <si>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</si>
  <si>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</si>
  <si>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</si>
  <si>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</si>
  <si>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</si>
  <si>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</si>
  <si>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</si>
  <si>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</si>
  <si>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</si>
  <si>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</si>
  <si>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</si>
  <si>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</si>
  <si>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</si>
  <si>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</si>
  <si>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</si>
  <si>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</si>
  <si>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</si>
  <si>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</si>
  <si>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</si>
  <si>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</si>
  <si>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</si>
  <si>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</si>
  <si>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</si>
  <si>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</si>
  <si>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</si>
  <si>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</si>
  <si>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</si>
  <si>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</si>
  <si>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</si>
  <si>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</si>
  <si>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</si>
  <si>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</si>
  <si>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</si>
  <si>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</si>
  <si>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</si>
  <si>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</si>
  <si>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</si>
  <si>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</si>
  <si>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</si>
  <si>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</si>
  <si>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</si>
  <si>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</si>
  <si>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</si>
  <si>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</si>
  <si>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</si>
  <si>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</si>
  <si>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</si>
  <si>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</si>
  <si>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</si>
  <si>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</si>
  <si>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</si>
  <si>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</si>
  <si>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</si>
  <si>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</si>
  <si>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</si>
  <si>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</si>
  <si>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</si>
  <si>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</si>
  <si>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</si>
  <si>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</si>
  <si>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</si>
  <si>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</si>
  <si>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</si>
  <si>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</si>
  <si>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</si>
  <si>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</si>
  <si>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</si>
  <si>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</si>
  <si>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</si>
  <si>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</si>
  <si>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</si>
  <si>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</si>
  <si>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</si>
  <si>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</si>
  <si>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</si>
  <si>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</si>
  <si>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</si>
  <si>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</si>
  <si>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</si>
  <si>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</si>
  <si>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</si>
  <si>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</si>
  <si>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</si>
  <si>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</si>
  <si>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</si>
  <si>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</si>
  <si>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</si>
  <si>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</si>
  <si>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</si>
  <si>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</si>
  <si>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</si>
  <si>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</si>
  <si>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</si>
  <si>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</si>
  <si>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</si>
  <si>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</si>
  <si>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</si>
  <si>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</si>
  <si>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</si>
  <si>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</si>
  <si>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</si>
  <si>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</si>
  <si>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</si>
  <si>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</si>
  <si>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</si>
  <si>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</si>
  <si>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</si>
  <si>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</si>
  <si>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</si>
  <si>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</si>
  <si>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</si>
  <si>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</si>
  <si>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</si>
  <si>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</si>
  <si>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</si>
  <si>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</si>
  <si>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</si>
  <si>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</si>
  <si>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</si>
  <si>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</si>
  <si>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</si>
  <si>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</si>
  <si>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</si>
  <si>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</si>
  <si>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</si>
  <si>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</si>
  <si>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</si>
  <si>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</si>
  <si>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</si>
  <si>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</si>
  <si>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</si>
  <si>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</si>
  <si>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</si>
  <si>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</si>
  <si>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</si>
  <si>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</si>
  <si>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</si>
  <si>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</si>
  <si>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</si>
  <si>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</si>
  <si>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</si>
  <si>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</si>
  <si>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</si>
  <si>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</si>
  <si>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</si>
  <si>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</si>
  <si>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</si>
  <si>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</si>
  <si>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</si>
  <si>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</si>
  <si>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</si>
  <si>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</si>
  <si>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</si>
  <si>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</si>
  <si>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</si>
  <si>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</si>
  <si>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</si>
  <si>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</si>
  <si>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</si>
  <si>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</si>
  <si>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</si>
  <si>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</si>
  <si>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</si>
  <si>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</si>
  <si>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</si>
  <si>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</si>
  <si>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</si>
  <si>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</si>
  <si>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</si>
  <si>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</si>
  <si>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</si>
  <si>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</si>
  <si>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</si>
  <si>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</si>
  <si>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</si>
  <si>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</si>
  <si>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</si>
  <si>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</si>
  <si>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</si>
  <si>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</si>
  <si>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</si>
  <si>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</si>
  <si>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</si>
  <si>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</si>
  <si>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</si>
  <si>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</si>
  <si>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</si>
  <si>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</si>
  <si>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</si>
  <si>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</si>
  <si>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</si>
  <si>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</si>
  <si>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</si>
  <si>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</si>
  <si>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</si>
  <si>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</si>
  <si>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</si>
  <si>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</si>
  <si>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</si>
  <si>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</si>
  <si>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</si>
  <si>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</si>
  <si>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</si>
  <si>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</si>
  <si>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</si>
  <si>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</si>
  <si>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</si>
  <si>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</si>
  <si>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</si>
  <si>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</si>
  <si>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</si>
  <si>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</si>
  <si>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</si>
  <si>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</si>
  <si>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</si>
  <si>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</si>
  <si>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</si>
  <si>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</si>
  <si>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</si>
  <si>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</si>
  <si>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</si>
  <si>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</si>
  <si>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</si>
  <si>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</si>
  <si>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</si>
  <si>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</si>
  <si>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</si>
  <si>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</si>
  <si>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</si>
  <si>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</si>
  <si>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</si>
  <si>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</si>
  <si>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</si>
  <si>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</si>
  <si>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</si>
  <si>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</si>
  <si>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</si>
  <si>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</si>
  <si>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</si>
  <si>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</si>
  <si>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</si>
  <si>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</si>
  <si>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</si>
  <si>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</si>
  <si>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</si>
  <si>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</si>
  <si>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</si>
  <si>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</si>
  <si>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</si>
  <si>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</si>
  <si>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</si>
  <si>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</si>
  <si>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</si>
  <si>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</si>
  <si>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</si>
  <si>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</si>
  <si>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</si>
  <si>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</si>
  <si>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</si>
  <si>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</si>
  <si>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</si>
  <si>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</si>
  <si>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</si>
  <si>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</si>
  <si>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</si>
  <si>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</si>
  <si>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</si>
  <si>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</si>
  <si>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</si>
  <si>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</si>
  <si>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</si>
  <si>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</si>
  <si>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</si>
  <si>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</si>
  <si>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</si>
  <si>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</si>
  <si>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</si>
  <si>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</si>
  <si>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</si>
  <si>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</si>
  <si>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</si>
  <si>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</si>
  <si>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</si>
  <si>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</si>
  <si>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</si>
  <si>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</si>
  <si>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</si>
  <si>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</si>
  <si>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</si>
  <si>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</si>
  <si>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</si>
  <si>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</si>
  <si>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</si>
  <si>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</si>
  <si>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</si>
  <si>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</si>
  <si>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</si>
  <si>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</si>
  <si>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</si>
  <si>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</si>
  <si>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</si>
  <si>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</si>
  <si>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</si>
  <si>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</si>
  <si>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</si>
  <si>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</si>
  <si>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</si>
  <si>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</si>
  <si>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</si>
  <si>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</si>
  <si>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</si>
  <si>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</si>
  <si>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</si>
  <si>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</si>
  <si>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</si>
  <si>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</si>
  <si>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</si>
  <si>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</si>
  <si>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</si>
  <si>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</si>
  <si>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</si>
  <si>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</si>
  <si>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</si>
  <si>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</si>
  <si>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</si>
  <si>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</si>
  <si>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</si>
  <si>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</si>
  <si>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</si>
  <si>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</si>
  <si>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</si>
  <si>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</si>
  <si>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</si>
  <si>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</si>
  <si>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</si>
  <si>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</si>
  <si>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</si>
  <si>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</si>
  <si>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</si>
  <si>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</si>
  <si>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</si>
  <si>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</si>
  <si>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</si>
  <si>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</si>
  <si>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</si>
  <si>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</si>
  <si>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</si>
  <si>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</si>
  <si>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</si>
  <si>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</si>
  <si>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</si>
  <si>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</si>
  <si>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</si>
  <si>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</si>
  <si>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</si>
  <si>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</si>
  <si>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</si>
  <si>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</si>
  <si>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</si>
  <si>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</si>
  <si>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</si>
  <si>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</si>
  <si>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</si>
  <si>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</si>
  <si>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</si>
  <si>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</si>
  <si>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</si>
  <si>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</si>
  <si>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</si>
  <si>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</si>
  <si>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</si>
  <si>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</si>
  <si>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</si>
  <si>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</si>
  <si>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</si>
  <si>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</si>
  <si>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</si>
  <si>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</si>
  <si>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</si>
  <si>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</si>
  <si>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</si>
  <si>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</si>
  <si>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</si>
  <si>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</si>
  <si>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</si>
  <si>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</si>
  <si>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</si>
  <si>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</si>
  <si>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</si>
  <si>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</si>
  <si>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</si>
  <si>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</si>
  <si>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</si>
  <si>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</si>
  <si>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</si>
  <si>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</si>
  <si>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</si>
  <si>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</si>
  <si>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</si>
  <si>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</si>
  <si>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</si>
  <si>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</si>
  <si>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</si>
  <si>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</si>
  <si>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</si>
  <si>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</si>
  <si>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</si>
  <si>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</si>
  <si>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</si>
  <si>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</si>
  <si>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</si>
  <si>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</si>
  <si>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</si>
  <si>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</si>
  <si>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</si>
  <si>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</si>
  <si>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</si>
  <si>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</si>
  <si>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</si>
  <si>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</si>
  <si>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</si>
  <si>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</si>
  <si>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</si>
  <si>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</si>
  <si>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</si>
  <si>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</si>
  <si>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</si>
  <si>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</si>
  <si>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</si>
  <si>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</si>
  <si>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</si>
  <si>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</si>
  <si>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</si>
  <si>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</si>
  <si>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</si>
  <si>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</si>
  <si>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</si>
  <si>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</si>
  <si>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</si>
  <si>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</si>
  <si>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</si>
  <si>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</si>
  <si>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</si>
  <si>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</si>
  <si>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</si>
  <si>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</si>
  <si>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</si>
  <si>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</si>
  <si>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</si>
  <si>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</si>
  <si>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</si>
  <si>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</si>
  <si>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</si>
  <si>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</si>
  <si>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</si>
  <si>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</si>
  <si>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</si>
  <si>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</si>
  <si>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</si>
  <si>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</si>
  <si>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</si>
  <si>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</si>
  <si>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</si>
  <si>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</si>
  <si>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</si>
  <si>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</si>
  <si>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</si>
  <si>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</si>
  <si>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</si>
  <si>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</si>
  <si>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</si>
  <si>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</si>
  <si>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</si>
  <si>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</si>
  <si>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</si>
  <si>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</si>
  <si>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</si>
  <si>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</si>
  <si>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</si>
  <si>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</si>
  <si>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</si>
  <si>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</si>
  <si>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</si>
  <si>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</si>
  <si>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</si>
  <si>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</si>
  <si>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</si>
  <si>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</si>
  <si>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</si>
  <si>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</si>
  <si>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</si>
  <si>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</si>
  <si>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</si>
  <si>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</si>
  <si>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</si>
  <si>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</si>
  <si>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</si>
  <si>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</si>
  <si>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</si>
  <si>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</si>
  <si>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</si>
  <si>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</si>
  <si>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</si>
  <si>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</si>
  <si>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</si>
  <si>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</si>
  <si>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</si>
  <si>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</si>
  <si>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</si>
  <si>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</si>
  <si>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</si>
  <si>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</si>
  <si>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</si>
  <si>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</si>
  <si>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</si>
  <si>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</si>
  <si>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</si>
  <si>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</si>
  <si>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</si>
  <si>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</si>
  <si>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</si>
  <si>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</si>
  <si>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</si>
  <si>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</si>
  <si>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</si>
  <si>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</si>
  <si>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</si>
  <si>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</si>
  <si>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</si>
  <si>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</si>
  <si>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</si>
  <si>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</si>
  <si>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</si>
  <si>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</si>
  <si>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</si>
  <si>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</si>
  <si>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</si>
  <si>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</si>
  <si>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</si>
  <si>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</si>
  <si>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</si>
  <si>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</si>
  <si>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</si>
  <si>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</si>
  <si>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</si>
  <si>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</si>
  <si>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</si>
  <si>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</si>
  <si>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</si>
  <si>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</si>
  <si>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</si>
  <si>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</si>
  <si>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</si>
  <si>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</si>
  <si>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</si>
  <si>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</si>
  <si>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</si>
  <si>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</si>
  <si>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</si>
  <si>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</si>
  <si>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</si>
  <si>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</si>
  <si>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</si>
  <si>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</si>
  <si>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</si>
  <si>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</si>
  <si>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</si>
  <si>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</si>
  <si>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</si>
  <si>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</si>
  <si>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</si>
  <si>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</si>
  <si>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</si>
  <si>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</si>
  <si>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</si>
  <si>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</si>
  <si>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</si>
  <si>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</si>
  <si>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</si>
  <si>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</si>
  <si>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</si>
  <si>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</si>
  <si>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</si>
  <si>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</si>
  <si>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</si>
  <si>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</si>
  <si>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</si>
  <si>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</si>
  <si>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</si>
  <si>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</si>
  <si>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</si>
  <si>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</si>
  <si>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</si>
  <si>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</si>
  <si>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</si>
  <si>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</si>
  <si>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</si>
  <si>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</si>
  <si>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</si>
  <si>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</si>
  <si>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</si>
  <si>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</si>
  <si>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</si>
  <si>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</si>
  <si>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</si>
  <si>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</si>
  <si>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</si>
  <si>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</si>
  <si>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</si>
  <si>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</si>
  <si>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</si>
  <si>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</si>
  <si>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</si>
  <si>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</si>
  <si>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</si>
  <si>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</si>
  <si>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</si>
  <si>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</si>
  <si>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</si>
  <si>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</si>
  <si>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</si>
  <si>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</si>
  <si>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</si>
  <si>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</si>
  <si>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</si>
  <si>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</si>
  <si>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</si>
  <si>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</si>
  <si>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</si>
  <si>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</si>
  <si>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</si>
  <si>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</si>
  <si>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</si>
  <si>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</si>
  <si>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</si>
  <si>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</si>
  <si>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</si>
  <si>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</si>
  <si>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</si>
  <si>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</si>
  <si>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</si>
  <si>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</si>
  <si>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</si>
  <si>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</si>
  <si>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</si>
  <si>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</si>
  <si>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</si>
  <si>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</si>
  <si>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</si>
  <si>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</si>
  <si>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</si>
  <si>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</si>
  <si>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</si>
  <si>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</si>
  <si>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</si>
  <si>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</si>
  <si>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</si>
  <si>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</si>
  <si>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</si>
  <si>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</si>
  <si>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</si>
  <si>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</si>
  <si>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</si>
  <si>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</si>
  <si>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</si>
  <si>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</si>
  <si>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</si>
  <si>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</si>
  <si>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</si>
  <si>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</si>
  <si>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</si>
  <si>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</si>
  <si>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</si>
  <si>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</si>
  <si>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</si>
  <si>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</si>
  <si>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</si>
  <si>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</si>
  <si>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</si>
  <si>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</si>
  <si>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</si>
  <si>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</si>
  <si>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</si>
  <si>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</si>
  <si>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</si>
  <si>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</si>
  <si>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</si>
  <si>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</si>
  <si>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</si>
  <si>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</si>
  <si>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</si>
  <si>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</si>
  <si>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</si>
  <si>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</si>
  <si>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</si>
  <si>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</si>
  <si>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</si>
  <si>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</si>
  <si>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</si>
  <si>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</si>
  <si>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</si>
  <si>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</si>
  <si>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</si>
  <si>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</si>
  <si>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</si>
  <si>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</si>
  <si>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</si>
  <si>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</si>
  <si>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</si>
  <si>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</si>
  <si>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</si>
  <si>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</si>
  <si>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</si>
  <si>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</si>
  <si>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</si>
  <si>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</si>
  <si>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</si>
  <si>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</si>
  <si>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</si>
  <si>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</si>
  <si>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</si>
  <si>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</si>
  <si>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</si>
  <si>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</si>
  <si>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</si>
  <si>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</si>
  <si>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</si>
  <si>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</si>
  <si>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</si>
  <si>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</si>
  <si>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</si>
  <si>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</si>
  <si>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</si>
  <si>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</si>
  <si>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</si>
  <si>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</si>
  <si>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</si>
  <si>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</si>
  <si>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</si>
  <si>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</si>
  <si>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</si>
  <si>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</si>
  <si>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</si>
  <si>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</si>
  <si>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</si>
  <si>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</si>
  <si>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</si>
  <si>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</si>
  <si>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</si>
  <si>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</si>
  <si>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</si>
  <si>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</si>
  <si>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</si>
  <si>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</si>
  <si>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</si>
  <si>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</si>
  <si>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</si>
  <si>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</si>
  <si>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</si>
  <si>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</si>
  <si>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</si>
  <si>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</si>
  <si>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</si>
  <si>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</si>
  <si>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</si>
  <si>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</si>
  <si>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</si>
  <si>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</si>
  <si>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</si>
  <si>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</si>
  <si>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</si>
  <si>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</si>
  <si>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</si>
  <si>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</si>
  <si>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</si>
  <si>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</si>
  <si>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</si>
  <si>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</si>
  <si>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</si>
  <si>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</si>
  <si>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</si>
  <si>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</si>
  <si>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</si>
  <si>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</si>
  <si>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</si>
  <si>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</si>
  <si>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</si>
  <si>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</si>
  <si>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</si>
  <si>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</si>
  <si>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</si>
  <si>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</si>
  <si>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</si>
  <si>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</si>
  <si>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</si>
  <si>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</si>
  <si>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</si>
  <si>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</si>
  <si>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</si>
  <si>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</si>
  <si>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</si>
  <si>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</si>
  <si>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</si>
  <si>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</si>
  <si>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</si>
  <si>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</si>
  <si>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</si>
  <si>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</si>
  <si>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</si>
  <si>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</si>
  <si>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</si>
  <si>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</si>
  <si>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</si>
  <si>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</si>
  <si>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</si>
  <si>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</si>
  <si>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</si>
  <si>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</si>
  <si>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</si>
  <si>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</si>
  <si>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</si>
  <si>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</si>
  <si>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</si>
  <si>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</si>
  <si>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</si>
  <si>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</si>
  <si>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</si>
  <si>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</si>
  <si>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</si>
  <si>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</si>
  <si>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</si>
  <si>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</si>
  <si>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</si>
  <si>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</si>
  <si>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</si>
  <si>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</si>
  <si>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</si>
  <si>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</si>
  <si>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</si>
  <si>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</si>
  <si>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</si>
  <si>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</si>
  <si>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</si>
  <si>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</si>
  <si>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</si>
  <si>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</si>
  <si>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</si>
  <si>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</si>
  <si>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</si>
  <si>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</si>
  <si>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</si>
  <si>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</si>
  <si>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</si>
  <si>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</si>
  <si>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</si>
  <si>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</si>
  <si>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</si>
  <si>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</si>
  <si>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</si>
  <si>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</si>
  <si>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</si>
  <si>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</si>
  <si>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</si>
  <si>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</si>
  <si>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</si>
  <si>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</si>
  <si>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</si>
  <si>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</si>
  <si>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</si>
  <si>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</si>
  <si>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</si>
  <si>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</si>
  <si>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</si>
  <si>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</si>
  <si>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</si>
  <si>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</si>
  <si>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</si>
  <si>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</si>
  <si>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</si>
  <si>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</si>
  <si>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</si>
  <si>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</si>
  <si>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</si>
  <si>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</si>
  <si>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</si>
  <si>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</si>
  <si>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</si>
  <si>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</si>
  <si>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</si>
  <si>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</si>
  <si>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</si>
  <si>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</si>
  <si>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</si>
  <si>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</si>
  <si>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</si>
  <si>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</si>
  <si>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</si>
  <si>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</si>
  <si>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</si>
  <si>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</si>
  <si>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</si>
  <si>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</si>
  <si>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</si>
  <si>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</si>
  <si>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</si>
  <si>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</si>
  <si>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</si>
  <si>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</si>
  <si>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</si>
  <si>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</si>
  <si>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</si>
  <si>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</si>
  <si>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</si>
  <si>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</si>
  <si>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</si>
  <si>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</si>
  <si>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</si>
  <si>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</si>
  <si>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</si>
  <si>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</si>
  <si>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</si>
  <si>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</si>
  <si>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</si>
  <si>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</si>
  <si>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</si>
  <si>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</si>
  <si>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</si>
  <si>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</si>
  <si>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</si>
  <si>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</si>
  <si>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</si>
  <si>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</si>
  <si>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</si>
  <si>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</si>
  <si>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</si>
  <si>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</si>
  <si>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</si>
  <si>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</si>
  <si>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</si>
  <si>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</si>
  <si>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</si>
  <si>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</si>
  <si>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</si>
  <si>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</si>
  <si>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</si>
  <si>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</si>
  <si>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</si>
  <si>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</si>
  <si>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</si>
  <si>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</si>
  <si>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</si>
  <si>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</si>
  <si>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</si>
  <si>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</si>
  <si>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</si>
  <si>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</si>
  <si>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</si>
  <si>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</si>
  <si>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</si>
  <si>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</si>
  <si>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</si>
  <si>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</si>
  <si>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</si>
  <si>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</si>
  <si>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</si>
  <si>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</si>
  <si>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</si>
  <si>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</si>
  <si>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</si>
  <si>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</si>
  <si>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</si>
  <si>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</si>
  <si>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</si>
  <si>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</si>
  <si>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</si>
  <si>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</si>
  <si>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</si>
  <si>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</si>
  <si>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</si>
  <si>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</si>
  <si>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</si>
  <si>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</si>
  <si>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</si>
  <si>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</si>
  <si>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</si>
  <si>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</si>
  <si>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</si>
  <si>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</si>
  <si>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</si>
  <si>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</si>
  <si>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</si>
  <si>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</si>
  <si>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</si>
  <si>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</si>
  <si>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</si>
  <si>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</si>
  <si>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</si>
  <si>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</si>
  <si>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</si>
  <si>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</si>
  <si>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</si>
  <si>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</si>
  <si>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</si>
  <si>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</si>
  <si>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</si>
  <si>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</si>
  <si>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</si>
  <si>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</si>
  <si>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</si>
  <si>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</si>
  <si>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</si>
  <si>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</si>
  <si>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</si>
  <si>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</si>
  <si>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</si>
  <si>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</si>
  <si>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</si>
  <si>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</si>
  <si>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</si>
  <si>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</si>
  <si>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</si>
  <si>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</si>
  <si>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</si>
  <si>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</si>
  <si>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</si>
  <si>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</si>
  <si>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</si>
  <si>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</si>
  <si>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</si>
  <si>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</si>
  <si>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</si>
  <si>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</si>
  <si>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</si>
  <si>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</si>
  <si>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</si>
  <si>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</si>
  <si>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</si>
  <si>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</si>
  <si>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</si>
  <si>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</si>
  <si>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</si>
  <si>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</si>
  <si>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</si>
  <si>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</si>
  <si>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</si>
  <si>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</si>
  <si>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</si>
  <si>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</si>
  <si>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</si>
  <si>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</si>
  <si>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</si>
  <si>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</si>
  <si>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</si>
  <si>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</si>
  <si>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</si>
  <si>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</si>
  <si>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</si>
  <si>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</si>
  <si>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</si>
  <si>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</si>
  <si>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</si>
  <si>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</si>
  <si>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</si>
  <si>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</si>
  <si>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</si>
  <si>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</si>
  <si>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</si>
  <si>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</si>
  <si>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</si>
  <si>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</si>
  <si>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</si>
  <si>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</si>
  <si>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</si>
  <si>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</si>
  <si>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</si>
  <si>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</si>
  <si>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</si>
  <si>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</si>
  <si>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</si>
  <si>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</si>
  <si>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</si>
  <si>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</si>
  <si>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</si>
  <si>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</si>
  <si>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</si>
  <si>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</si>
  <si>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</si>
  <si>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</si>
  <si>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</si>
  <si>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</si>
  <si>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</si>
  <si>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</si>
  <si>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</si>
  <si>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</si>
  <si>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</si>
  <si>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</si>
  <si>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</si>
  <si>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</si>
  <si>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</si>
  <si>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</si>
  <si>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</si>
  <si>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</si>
  <si>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</si>
  <si>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</si>
  <si>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</si>
  <si>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</si>
  <si>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</si>
  <si>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</si>
  <si>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</si>
  <si>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</si>
  <si>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</si>
  <si>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</si>
  <si>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</si>
  <si>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</si>
  <si>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</si>
  <si>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</si>
  <si>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</si>
  <si>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</si>
  <si>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</si>
  <si>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</si>
  <si>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</si>
  <si>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</si>
  <si>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</si>
  <si>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</si>
  <si>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</si>
  <si>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</si>
  <si>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</si>
  <si>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</si>
  <si>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</si>
  <si>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</si>
  <si>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</si>
  <si>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</si>
  <si>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</si>
  <si>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</si>
  <si>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</si>
  <si>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</si>
  <si>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</si>
  <si>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</si>
  <si>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</si>
  <si>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</si>
  <si>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</si>
  <si>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</si>
  <si>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</si>
  <si>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</si>
  <si>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</si>
  <si>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</si>
  <si>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</si>
  <si>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</si>
  <si>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</si>
  <si>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</si>
  <si>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</si>
  <si>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</si>
  <si>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</si>
  <si>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</si>
  <si>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</si>
  <si>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</si>
  <si>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</si>
  <si>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</si>
  <si>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</si>
  <si>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</si>
  <si>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</si>
  <si>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</si>
  <si>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</si>
  <si>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</si>
  <si>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</si>
  <si>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</si>
  <si>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</si>
  <si>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</si>
  <si>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</si>
  <si>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</si>
  <si>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</si>
  <si>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</si>
  <si>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</si>
  <si>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</si>
  <si>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</si>
  <si>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</si>
  <si>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</si>
  <si>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</si>
  <si>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</si>
  <si>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</si>
  <si>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</si>
  <si>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</si>
  <si>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</si>
  <si>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</si>
  <si>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</si>
  <si>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</si>
  <si>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</si>
  <si>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</si>
  <si>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</si>
  <si>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</si>
  <si>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</si>
  <si>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</si>
  <si>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</si>
  <si>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</si>
  <si>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</si>
  <si>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</si>
  <si>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</si>
  <si>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</si>
  <si>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</si>
  <si>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</si>
  <si>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</si>
  <si>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</si>
  <si>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</si>
  <si>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</si>
  <si>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</si>
  <si>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</si>
  <si>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</si>
  <si>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</si>
  <si>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</si>
  <si>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</si>
  <si>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</si>
  <si>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</si>
  <si>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</si>
  <si>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</si>
  <si>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</si>
  <si>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</si>
  <si>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</si>
  <si>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</si>
  <si>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</si>
  <si>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</si>
  <si>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</si>
  <si>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</si>
  <si>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</si>
  <si>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</si>
  <si>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</si>
  <si>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</si>
  <si>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</si>
  <si>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</si>
  <si>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</si>
  <si>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</si>
  <si>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</si>
  <si>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</si>
  <si>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</si>
  <si>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</si>
  <si>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</si>
  <si>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</si>
  <si>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</si>
  <si>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</si>
  <si>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</si>
  <si>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</si>
  <si>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</si>
  <si>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</si>
  <si>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</si>
  <si>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</si>
  <si>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</si>
  <si>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</si>
  <si>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</si>
  <si>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</si>
  <si>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</si>
  <si>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</si>
  <si>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</si>
  <si>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</si>
  <si>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</si>
  <si>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</si>
  <si>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</si>
  <si>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</si>
  <si>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</si>
  <si>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</si>
  <si>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</si>
  <si>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</si>
  <si>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</si>
  <si>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</si>
  <si>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</si>
  <si>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</si>
  <si>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</si>
  <si>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</si>
  <si>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</si>
  <si>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</si>
  <si>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</si>
  <si>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</si>
  <si>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</si>
  <si>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</si>
  <si>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</si>
  <si>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</si>
  <si>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</si>
  <si>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</si>
  <si>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</si>
  <si>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</si>
  <si>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</si>
  <si>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</si>
  <si>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</si>
  <si>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</si>
  <si>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</si>
  <si>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</si>
  <si>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</si>
  <si>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</si>
  <si>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</si>
  <si>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</si>
  <si>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</si>
  <si>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</si>
  <si>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</si>
  <si>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</si>
  <si>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</si>
  <si>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</si>
  <si>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</si>
  <si>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</si>
  <si>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</si>
  <si>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</si>
  <si>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</si>
  <si>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</si>
  <si>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</si>
  <si>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</si>
  <si>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</si>
  <si>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</si>
  <si>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</si>
  <si>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</si>
  <si>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</si>
  <si>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</si>
  <si>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</si>
  <si>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</si>
  <si>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</si>
  <si>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</si>
  <si>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</si>
  <si>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</si>
  <si>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</si>
  <si>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</si>
  <si>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</si>
  <si>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</si>
  <si>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</si>
  <si>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</si>
  <si>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</si>
  <si>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</si>
  <si>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</si>
  <si>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</si>
  <si>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</si>
  <si>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</si>
  <si>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</si>
  <si>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</si>
  <si>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</si>
  <si>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</si>
  <si>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</si>
  <si>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</si>
  <si>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</si>
  <si>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</si>
  <si>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</si>
  <si>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</si>
  <si>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</si>
  <si>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</si>
  <si>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</si>
  <si>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</si>
  <si>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</si>
  <si>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</si>
  <si>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</si>
  <si>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</si>
  <si>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</si>
  <si>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</si>
  <si>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</si>
  <si>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</si>
  <si>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</si>
  <si>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</si>
  <si>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</si>
  <si>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</si>
  <si>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</si>
  <si>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</si>
  <si>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</si>
  <si>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</si>
  <si>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</si>
  <si>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</si>
  <si>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</si>
  <si>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</si>
  <si>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</si>
  <si>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</si>
  <si>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</si>
  <si>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</si>
  <si>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</si>
  <si>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</si>
  <si>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</si>
  <si>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</si>
  <si>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</si>
  <si>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</si>
  <si>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</si>
  <si>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</si>
  <si>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</si>
  <si>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</si>
  <si>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</si>
  <si>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</si>
  <si>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</si>
  <si>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</si>
  <si>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</si>
  <si>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</si>
  <si>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</si>
  <si>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</si>
  <si>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</si>
  <si>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</si>
  <si>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</si>
  <si>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</si>
  <si>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</si>
  <si>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</si>
  <si>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</si>
  <si>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</si>
  <si>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</si>
  <si>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</si>
  <si>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</si>
  <si>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</si>
  <si>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</si>
  <si>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</si>
  <si>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</si>
  <si>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</si>
  <si>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</si>
  <si>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</si>
  <si>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</si>
  <si>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</si>
  <si>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</si>
  <si>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</si>
  <si>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</si>
  <si>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</si>
  <si>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</si>
  <si>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</si>
  <si>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</si>
  <si>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</si>
  <si>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</si>
  <si>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</si>
  <si>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</si>
  <si>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</si>
  <si>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</si>
  <si>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</si>
  <si>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</si>
  <si>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</si>
  <si>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</si>
  <si>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</si>
  <si>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</si>
  <si>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</si>
  <si>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</si>
  <si>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</si>
  <si>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</si>
  <si>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</si>
  <si>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</si>
  <si>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</si>
  <si>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</si>
  <si>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</si>
  <si>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</si>
  <si>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</si>
  <si>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</si>
  <si>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</si>
  <si>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</si>
  <si>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</si>
  <si>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</si>
  <si>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</si>
  <si>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</si>
  <si>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</si>
  <si>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</si>
  <si>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</si>
  <si>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</si>
  <si>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</si>
  <si>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</si>
  <si>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</si>
  <si>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</si>
  <si>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</si>
  <si>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</si>
  <si>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</si>
  <si>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</si>
  <si>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</si>
  <si>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</si>
  <si>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</si>
  <si>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</si>
  <si>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</si>
  <si>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</si>
  <si>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</si>
  <si>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</si>
  <si>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</si>
  <si>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</si>
  <si>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</si>
  <si>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</si>
  <si>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</si>
  <si>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</si>
  <si>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</si>
  <si>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</si>
  <si>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</si>
  <si>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</si>
  <si>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</si>
  <si>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</si>
  <si>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</si>
  <si>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</si>
  <si>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</si>
  <si>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</si>
  <si>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</si>
  <si>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</si>
  <si>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</si>
  <si>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</si>
  <si>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</si>
  <si>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</si>
  <si>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</si>
  <si>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</si>
  <si>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</si>
  <si>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</si>
  <si>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</si>
  <si>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</si>
  <si>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</si>
  <si>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</si>
  <si>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</si>
  <si>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</si>
  <si>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</si>
  <si>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</si>
  <si>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</si>
  <si>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</si>
  <si>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</si>
  <si>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</si>
  <si>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</si>
  <si>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</si>
  <si>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</si>
  <si>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</si>
  <si>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</si>
  <si>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</si>
  <si>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</si>
  <si>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</si>
  <si>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</si>
  <si>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</si>
  <si>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</si>
  <si>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</si>
  <si>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</si>
  <si>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</si>
  <si>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</si>
  <si>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</si>
  <si>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</si>
  <si>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</si>
  <si>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</si>
  <si>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</si>
  <si>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</si>
  <si>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</si>
  <si>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</si>
  <si>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</si>
  <si>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</si>
  <si>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</si>
  <si>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</si>
  <si>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</si>
  <si>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</si>
  <si>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</si>
  <si>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</si>
  <si>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</si>
  <si>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</si>
  <si>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</si>
  <si>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</si>
  <si>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</si>
  <si>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</si>
  <si>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</si>
  <si>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</si>
  <si>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</si>
  <si>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</si>
  <si>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</si>
  <si>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</si>
  <si>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</si>
  <si>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</si>
  <si>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</si>
  <si>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</si>
  <si>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</si>
  <si>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</si>
  <si>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</si>
  <si>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</si>
  <si>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</si>
  <si>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</si>
  <si>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</si>
  <si>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</si>
  <si>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</si>
  <si>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</si>
  <si>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</si>
  <si>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</si>
  <si>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</si>
  <si>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</si>
  <si>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</si>
  <si>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</si>
  <si>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</si>
  <si>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</si>
  <si>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</si>
  <si>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</si>
  <si>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</si>
  <si>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</si>
  <si>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</si>
  <si>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</si>
  <si>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</si>
  <si>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</si>
  <si>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</si>
  <si>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</si>
  <si>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</si>
  <si>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</si>
  <si>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</si>
  <si>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</si>
  <si>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</si>
  <si>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</si>
  <si>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</si>
  <si>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</si>
  <si>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</si>
  <si>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</si>
  <si>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</si>
  <si>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</si>
  <si>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</si>
  <si>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</si>
  <si>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</si>
  <si>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</si>
  <si>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</si>
  <si>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</si>
  <si>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</si>
  <si>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</si>
  <si>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</si>
  <si>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</si>
  <si>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</si>
  <si>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</si>
  <si>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</si>
  <si>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</si>
  <si>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</si>
  <si>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</si>
  <si>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</si>
  <si>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</si>
  <si>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</si>
  <si>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</si>
  <si>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</si>
  <si>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</si>
  <si>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</si>
  <si>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</si>
  <si>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</si>
  <si>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</si>
  <si>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</si>
  <si>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</si>
  <si>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</si>
  <si>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</si>
  <si>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</si>
  <si>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</si>
  <si>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</si>
  <si>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</si>
  <si>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</si>
  <si>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</si>
  <si>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</si>
  <si>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</si>
  <si>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</si>
  <si>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</si>
  <si>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</si>
  <si>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</si>
  <si>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</si>
  <si>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</si>
  <si>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</si>
  <si>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</si>
  <si>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</si>
  <si>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</si>
  <si>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</si>
  <si>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</si>
  <si>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</si>
  <si>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</si>
  <si>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</si>
  <si>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</si>
  <si>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</si>
  <si>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</si>
  <si>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</si>
  <si>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</si>
  <si>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</si>
  <si>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</si>
  <si>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</si>
  <si>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</si>
  <si>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</si>
  <si>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</si>
  <si>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</si>
  <si>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</si>
  <si>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</si>
  <si>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</si>
  <si>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</si>
  <si>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</si>
  <si>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</si>
  <si>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</si>
  <si>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</si>
  <si>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</si>
  <si>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</si>
  <si>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</si>
  <si>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</si>
  <si>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</si>
  <si>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</si>
  <si>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</si>
  <si>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</si>
  <si>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</si>
  <si>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</si>
  <si>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</si>
  <si>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</si>
  <si>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</si>
  <si>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</si>
  <si>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</si>
  <si>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</si>
  <si>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</si>
  <si>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</si>
  <si>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</si>
  <si>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</si>
  <si>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</si>
  <si>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</si>
  <si>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</si>
  <si>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</si>
  <si>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</si>
  <si>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</si>
  <si>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</si>
  <si>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</si>
  <si>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</si>
  <si>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</si>
  <si>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</si>
  <si>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</si>
  <si>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</si>
  <si>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</si>
  <si>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</si>
  <si>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</si>
  <si>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</si>
  <si>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</si>
  <si>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</si>
  <si>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</si>
  <si>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</si>
  <si>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</si>
  <si>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</si>
  <si>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</si>
  <si>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</si>
  <si>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</si>
  <si>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</si>
  <si>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</si>
  <si>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</si>
  <si>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</si>
  <si>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</si>
  <si>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</si>
  <si>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</si>
  <si>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</si>
  <si>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</si>
  <si>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</si>
  <si>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</si>
  <si>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</si>
  <si>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</si>
  <si>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</si>
  <si>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</si>
  <si>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</si>
  <si>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</si>
  <si>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</si>
  <si>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</si>
  <si>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</si>
  <si>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</si>
  <si>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</si>
  <si>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</si>
  <si>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</si>
  <si>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</si>
  <si>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</si>
  <si>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</si>
  <si>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</si>
  <si>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</si>
  <si>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</si>
  <si>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</si>
  <si>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</si>
  <si>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</si>
  <si>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</si>
  <si>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</si>
  <si>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</si>
  <si>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</si>
  <si>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</si>
  <si>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</si>
  <si>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</si>
  <si>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</si>
  <si>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</si>
  <si>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</si>
  <si>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</si>
  <si>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</si>
  <si>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</si>
  <si>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</si>
  <si>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</si>
  <si>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</si>
  <si>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</si>
  <si>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</si>
  <si>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</si>
  <si>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</si>
  <si>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</si>
  <si>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</si>
  <si>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</si>
  <si>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</si>
  <si>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</si>
  <si>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</si>
  <si>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</si>
  <si>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</si>
  <si>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</si>
  <si>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</si>
  <si>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</si>
  <si>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</si>
  <si>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</si>
  <si>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</si>
  <si>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</si>
  <si>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</si>
  <si>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</si>
  <si>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</si>
  <si>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</si>
  <si>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</si>
  <si>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</si>
  <si>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</si>
  <si>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</si>
  <si>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</si>
  <si>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</si>
  <si>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</si>
  <si>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</si>
  <si>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</si>
  <si>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</si>
  <si>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</si>
  <si>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</si>
  <si>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</si>
  <si>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</si>
  <si>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</si>
  <si>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</si>
  <si>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</si>
  <si>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</si>
  <si>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</si>
  <si>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</si>
  <si>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</si>
  <si>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</si>
  <si>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</si>
  <si>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</si>
  <si>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</si>
  <si>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</si>
  <si>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</si>
  <si>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</si>
  <si>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</si>
  <si>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</si>
  <si>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</si>
  <si>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</si>
  <si>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</si>
  <si>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</si>
  <si>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</si>
  <si>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</si>
  <si>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</si>
  <si>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</si>
  <si>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</si>
  <si>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</si>
  <si>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</si>
  <si>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</si>
  <si>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</si>
  <si>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</si>
  <si>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</si>
  <si>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</si>
  <si>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</si>
  <si>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</si>
  <si>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</si>
  <si>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</si>
  <si>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</si>
  <si>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</si>
  <si>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</si>
  <si>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</si>
  <si>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</si>
  <si>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</si>
  <si>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</si>
  <si>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</si>
  <si>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</si>
  <si>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</si>
  <si>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</si>
  <si>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</si>
  <si>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</si>
  <si>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</si>
  <si>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</si>
  <si>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</si>
  <si>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</si>
  <si>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</si>
  <si>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</si>
  <si>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</si>
  <si>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</si>
  <si>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</si>
  <si>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</si>
  <si>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</si>
  <si>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</si>
  <si>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</si>
  <si>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</si>
  <si>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</si>
  <si>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</si>
  <si>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</si>
  <si>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</si>
  <si>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</si>
  <si>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</si>
  <si>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</si>
  <si>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</si>
  <si>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</si>
  <si>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</si>
  <si>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</si>
  <si>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</si>
  <si>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</si>
  <si>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</si>
  <si>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</si>
  <si>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</si>
  <si>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</si>
  <si>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</si>
  <si>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</si>
  <si>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</si>
  <si>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</si>
  <si>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</si>
  <si>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</si>
  <si>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</si>
  <si>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</si>
  <si>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</si>
  <si>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</si>
  <si>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</si>
  <si>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</si>
  <si>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</si>
  <si>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</si>
  <si>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</si>
  <si>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</si>
  <si>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</si>
  <si>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</si>
  <si>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</si>
  <si>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</si>
  <si>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</si>
  <si>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</si>
  <si>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</si>
  <si>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</si>
  <si>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</si>
  <si>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</si>
  <si>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</si>
  <si>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</si>
  <si>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</si>
  <si>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</si>
  <si>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</si>
  <si>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</si>
  <si>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</si>
  <si>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</si>
  <si>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</si>
  <si>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</si>
  <si>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</si>
  <si>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</si>
  <si>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</si>
  <si>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</si>
  <si>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</si>
  <si>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</si>
  <si>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</si>
  <si>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</si>
  <si>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</si>
  <si>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</si>
  <si>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</si>
  <si>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</si>
  <si>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</si>
  <si>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</si>
  <si>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</si>
  <si>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</si>
  <si>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</si>
  <si>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</si>
  <si>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</si>
  <si>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</si>
  <si>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</si>
  <si>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</si>
  <si>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</si>
  <si>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</si>
  <si>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</si>
  <si>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</si>
  <si>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</si>
  <si>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</si>
  <si>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</si>
  <si>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</si>
  <si>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</si>
  <si>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</si>
  <si>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</si>
  <si>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</si>
  <si>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</si>
  <si>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</si>
  <si>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</si>
  <si>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</si>
  <si>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</si>
  <si>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</si>
  <si>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</si>
  <si>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</si>
  <si>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</si>
  <si>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</si>
  <si>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</si>
  <si>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</si>
  <si>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</si>
  <si>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</si>
  <si>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</si>
  <si>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</si>
  <si>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</si>
  <si>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</si>
  <si>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</si>
  <si>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</si>
  <si>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</si>
  <si>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</si>
  <si>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</si>
  <si>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</si>
  <si>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</si>
  <si>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</si>
  <si>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</si>
  <si>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</si>
  <si>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</si>
  <si>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</si>
  <si>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</si>
  <si>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</si>
  <si>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</si>
  <si>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</si>
  <si>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</si>
  <si>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</si>
  <si>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</si>
  <si>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</si>
  <si>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</si>
  <si>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</si>
  <si>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</si>
  <si>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</si>
  <si>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</si>
  <si>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</si>
  <si>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</si>
  <si>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</si>
  <si>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</si>
  <si>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</si>
  <si>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</si>
  <si>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</si>
  <si>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</si>
  <si>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</si>
  <si>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</si>
  <si>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</si>
  <si>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</si>
  <si>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</si>
  <si>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</si>
  <si>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</si>
  <si>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</si>
  <si>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</si>
  <si>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</si>
  <si>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</si>
  <si>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</si>
  <si>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</si>
  <si>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</si>
  <si>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</si>
  <si>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</si>
  <si>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</si>
  <si>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</si>
  <si>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</si>
  <si>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</si>
  <si>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</si>
  <si>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</si>
  <si>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</si>
  <si>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</si>
  <si>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</si>
  <si>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</si>
  <si>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</si>
  <si>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</si>
  <si>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</si>
  <si>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</si>
  <si>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</si>
  <si>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</si>
  <si>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</si>
  <si>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</si>
  <si>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</si>
  <si>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</si>
  <si>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</si>
  <si>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</si>
  <si>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</si>
  <si>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</si>
  <si>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</si>
  <si>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</si>
  <si>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</si>
  <si>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</si>
  <si>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</si>
  <si>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</si>
  <si>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</si>
  <si>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</si>
  <si>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</si>
  <si>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</si>
  <si>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</si>
  <si>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</si>
  <si>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</si>
  <si>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</si>
  <si>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</si>
  <si>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</si>
  <si>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</si>
  <si>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</si>
  <si>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</si>
  <si>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</si>
  <si>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</si>
  <si>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</si>
  <si>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</si>
  <si>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</si>
  <si>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</si>
  <si>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</si>
  <si>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</si>
  <si>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</si>
  <si>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</si>
  <si>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</si>
  <si>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</si>
  <si>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</si>
  <si>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</si>
  <si>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</si>
  <si>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</si>
  <si>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</si>
  <si>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</si>
  <si>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</si>
  <si>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</si>
  <si>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</si>
  <si>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</si>
  <si>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</si>
  <si>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</si>
  <si>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</si>
  <si>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</si>
  <si>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</si>
  <si>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</si>
  <si>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</si>
  <si>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</si>
  <si>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</si>
  <si>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</si>
  <si>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</si>
  <si>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</si>
  <si>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</si>
  <si>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</si>
  <si>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</si>
  <si>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</si>
  <si>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</si>
  <si>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</si>
  <si>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</si>
  <si>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</si>
  <si>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</si>
  <si>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</si>
  <si>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</si>
  <si>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</si>
  <si>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</si>
  <si>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</si>
  <si>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</si>
  <si>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</si>
  <si>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</si>
  <si>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</si>
  <si>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</si>
  <si>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</si>
  <si>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</si>
  <si>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</si>
  <si>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</si>
  <si>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</si>
  <si>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</si>
  <si>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</si>
  <si>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</si>
  <si>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</si>
  <si>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</si>
  <si>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</si>
  <si>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</si>
  <si>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</si>
  <si>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</si>
  <si>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</si>
  <si>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</si>
  <si>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</si>
  <si>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</si>
  <si>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</si>
  <si>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</si>
  <si>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</si>
  <si>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</si>
  <si>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</si>
  <si>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</si>
  <si>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</si>
  <si>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</si>
  <si>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</si>
  <si>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</si>
  <si>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</si>
  <si>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</si>
  <si>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</si>
  <si>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</si>
  <si>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</si>
  <si>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</si>
  <si>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</si>
  <si>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</si>
  <si>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</si>
  <si>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</si>
  <si>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</si>
  <si>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</si>
  <si>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</si>
  <si>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</si>
  <si>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</si>
  <si>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</si>
  <si>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</si>
  <si>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</si>
  <si>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</si>
  <si>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</si>
  <si>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</si>
  <si>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</si>
  <si>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</si>
  <si>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</si>
  <si>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</si>
  <si>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</si>
  <si>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</si>
  <si>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</si>
  <si>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</si>
  <si>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</si>
  <si>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</si>
  <si>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</si>
  <si>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</si>
  <si>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</si>
  <si>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</si>
  <si>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</si>
  <si>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</si>
  <si>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</si>
  <si>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</si>
  <si>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</si>
  <si>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</si>
  <si>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</si>
  <si>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</si>
  <si>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</si>
  <si>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</si>
  <si>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</si>
  <si>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</si>
  <si>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</si>
  <si>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</si>
  <si>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</si>
  <si>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</si>
  <si>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</si>
  <si>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</si>
  <si>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</si>
  <si>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</si>
  <si>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</si>
  <si>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</si>
  <si>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</si>
  <si>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</si>
  <si>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</si>
  <si>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</si>
  <si>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</si>
  <si>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</si>
  <si>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</si>
  <si>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</si>
  <si>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</si>
  <si>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</si>
  <si>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</si>
  <si>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</si>
  <si>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</si>
  <si>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</si>
  <si>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</si>
  <si>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</si>
  <si>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</si>
  <si>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</si>
  <si>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</si>
  <si>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</si>
  <si>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</si>
  <si>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</si>
  <si>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</si>
  <si>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</si>
  <si>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</si>
  <si>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</si>
  <si>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</si>
  <si>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</si>
  <si>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</si>
  <si>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</si>
  <si>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</si>
  <si>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</si>
  <si>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</si>
  <si>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</si>
  <si>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</si>
  <si>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</si>
  <si>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</si>
  <si>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</si>
  <si>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</si>
  <si>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</si>
  <si>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</si>
  <si>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</si>
  <si>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</si>
  <si>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</si>
  <si>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</si>
  <si>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</si>
  <si>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</si>
  <si>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</si>
  <si>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</si>
  <si>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</si>
  <si>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</si>
  <si>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</si>
  <si>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</si>
  <si>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</si>
  <si>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</si>
  <si>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</si>
  <si>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</si>
  <si>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</si>
  <si>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</si>
  <si>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</si>
  <si>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</si>
  <si>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</si>
  <si>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</si>
  <si>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</si>
  <si>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</si>
  <si>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</si>
  <si>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</si>
  <si>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</si>
  <si>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</si>
  <si>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</si>
  <si>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</si>
  <si>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</si>
  <si>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</si>
  <si>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</si>
  <si>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</si>
  <si>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</si>
  <si>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</si>
  <si>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</si>
  <si>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</si>
  <si>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</si>
  <si>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</si>
  <si>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</si>
  <si>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</si>
  <si>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</si>
  <si>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</si>
  <si>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</si>
  <si>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</si>
  <si>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</si>
  <si>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</si>
  <si>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</si>
  <si>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</si>
  <si>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</si>
  <si>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</si>
  <si>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</si>
  <si>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</si>
  <si>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</si>
  <si>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</si>
  <si>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</si>
  <si>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</si>
  <si>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</si>
  <si>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</si>
  <si>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</si>
  <si>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</si>
  <si>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</si>
  <si>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</si>
  <si>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</si>
  <si>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</si>
  <si>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</si>
  <si>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</si>
  <si>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</si>
  <si>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</si>
  <si>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</si>
  <si>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</si>
  <si>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</si>
  <si>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</si>
  <si>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</si>
  <si>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</si>
  <si>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</si>
  <si>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</si>
  <si>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</si>
  <si>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</si>
  <si>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</si>
  <si>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</si>
  <si>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</si>
  <si>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</si>
  <si>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</si>
  <si>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</si>
  <si>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</si>
  <si>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</si>
  <si>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</si>
  <si>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</si>
  <si>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</si>
  <si>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</si>
  <si>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</si>
  <si>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</si>
  <si>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</si>
  <si>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</si>
  <si>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</si>
  <si>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</si>
  <si>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</si>
  <si>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</si>
  <si>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</si>
  <si>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</si>
  <si>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</si>
  <si>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</si>
  <si>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</si>
  <si>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</si>
  <si>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</si>
  <si>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</si>
  <si>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</si>
  <si>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</si>
  <si>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</si>
  <si>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</si>
  <si>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</si>
  <si>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</si>
  <si>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</si>
  <si>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</si>
  <si>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</si>
  <si>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</si>
  <si>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</si>
  <si>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</si>
  <si>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</si>
  <si>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</si>
  <si>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</si>
  <si>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</si>
  <si>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</si>
  <si>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</si>
  <si>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</si>
  <si>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</si>
  <si>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</si>
  <si>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</si>
  <si>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</si>
  <si>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</si>
  <si>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</si>
  <si>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</si>
  <si>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</si>
  <si>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</si>
  <si>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</si>
  <si>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</si>
  <si>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</si>
  <si>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</si>
  <si>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</si>
  <si>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</si>
  <si>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</si>
  <si>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</si>
  <si>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</si>
  <si>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</si>
  <si>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</si>
  <si>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</si>
  <si>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</si>
  <si>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</si>
  <si>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</si>
  <si>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</si>
  <si>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</si>
  <si>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</si>
  <si>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</si>
  <si>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</si>
  <si>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</si>
  <si>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</si>
  <si>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</si>
  <si>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</si>
  <si>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</si>
  <si>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</si>
  <si>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</si>
  <si>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</si>
  <si>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</si>
  <si>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</si>
  <si>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</si>
  <si>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</si>
  <si>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</si>
  <si>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</si>
  <si>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</si>
  <si>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</si>
  <si>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</si>
  <si>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</si>
  <si>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</si>
  <si>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</si>
  <si>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</si>
  <si>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</si>
  <si>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</si>
  <si>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</si>
  <si>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</si>
  <si>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</si>
  <si>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</si>
  <si>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</si>
  <si>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</si>
  <si>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</si>
  <si>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</si>
  <si>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</si>
  <si>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</si>
  <si>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</si>
  <si>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</si>
  <si>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</si>
  <si>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</si>
  <si>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</si>
  <si>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</si>
  <si>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</si>
  <si>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</si>
  <si>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</si>
  <si>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</si>
  <si>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</si>
  <si>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</si>
  <si>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</si>
  <si>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</si>
  <si>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</si>
  <si>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</si>
  <si>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</si>
  <si>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</si>
  <si>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</si>
  <si>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</si>
  <si>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</si>
  <si>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</si>
  <si>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</si>
  <si>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</si>
  <si>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</si>
  <si>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</si>
  <si>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</si>
  <si>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</si>
  <si>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</si>
  <si>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</si>
  <si>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</si>
  <si>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</si>
  <si>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</si>
  <si>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</si>
  <si>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</si>
  <si>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</si>
  <si>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</si>
  <si>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</si>
  <si>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</si>
  <si>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</si>
  <si>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</si>
  <si>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</si>
  <si>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</si>
  <si>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</si>
  <si>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</si>
  <si>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</si>
  <si>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</si>
  <si>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</si>
  <si>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</si>
  <si>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</si>
  <si>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</si>
  <si>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</si>
  <si>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</si>
  <si>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</si>
  <si>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</si>
  <si>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</si>
  <si>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</si>
  <si>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</si>
  <si>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</si>
  <si>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</si>
  <si>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</si>
  <si>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</si>
  <si>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</si>
  <si>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</si>
  <si>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</si>
  <si>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</si>
  <si>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</si>
  <si>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</si>
  <si>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</si>
  <si>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</si>
  <si>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</si>
  <si>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</si>
  <si>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</si>
  <si>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</si>
  <si>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</si>
  <si>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</si>
  <si>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</si>
  <si>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</si>
  <si>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</si>
  <si>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</si>
  <si>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</si>
  <si>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</si>
  <si>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</si>
  <si>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</si>
  <si>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</si>
  <si>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</si>
  <si>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</si>
  <si>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</si>
  <si>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</si>
  <si>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</si>
  <si>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</si>
  <si>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</si>
  <si>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</si>
  <si>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</si>
  <si>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</si>
  <si>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</si>
  <si>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</si>
  <si>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</si>
  <si>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</si>
  <si>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</si>
  <si>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</si>
  <si>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</si>
  <si>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</si>
  <si>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</si>
  <si>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</si>
  <si>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</si>
  <si>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</si>
  <si>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</si>
  <si>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</si>
  <si>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</si>
  <si>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</si>
  <si>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</si>
  <si>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</si>
  <si>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</si>
  <si>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</si>
  <si>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</si>
  <si>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</si>
  <si>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</si>
  <si>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</si>
  <si>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</si>
  <si>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</si>
  <si>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</si>
  <si>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</si>
  <si>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</si>
  <si>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</si>
  <si>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</si>
  <si>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</si>
  <si>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</si>
  <si>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</si>
  <si>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</si>
  <si>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</si>
  <si>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</si>
  <si>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</si>
  <si>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</si>
  <si>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</si>
  <si>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</si>
  <si>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</si>
  <si>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</si>
  <si>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</si>
  <si>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</si>
  <si>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</si>
  <si>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</si>
  <si>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</si>
  <si>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</si>
  <si>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</si>
  <si>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</si>
  <si>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</si>
  <si>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</si>
  <si>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</si>
  <si>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</si>
  <si>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</si>
  <si>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</si>
  <si>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</si>
  <si>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</si>
  <si>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</si>
  <si>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</si>
  <si>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</si>
  <si>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</si>
  <si>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</si>
  <si>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</si>
  <si>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</si>
  <si>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</si>
  <si>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</si>
  <si>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</si>
  <si>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</si>
  <si>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</si>
  <si>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</si>
  <si>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</si>
  <si>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</si>
  <si>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</si>
  <si>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</si>
  <si>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</si>
  <si>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</si>
  <si>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</si>
  <si>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</si>
  <si>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</si>
  <si>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</si>
  <si>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</si>
  <si>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</si>
  <si>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</si>
  <si>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</si>
  <si>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</si>
  <si>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</si>
  <si>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</si>
  <si>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</si>
  <si>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</si>
  <si>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</si>
  <si>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</si>
  <si>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</si>
  <si>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</si>
  <si>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</si>
  <si>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</si>
  <si>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</si>
  <si>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</si>
  <si>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</si>
  <si>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</si>
  <si>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</si>
  <si>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</si>
  <si>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</si>
  <si>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</si>
  <si>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</si>
  <si>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</si>
  <si>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</si>
  <si>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</si>
  <si>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</si>
  <si>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</si>
  <si>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</si>
  <si>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</si>
  <si>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</si>
  <si>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</si>
  <si>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</si>
  <si>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</si>
  <si>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</si>
  <si>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</si>
  <si>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</si>
  <si>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</si>
  <si>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</si>
  <si>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</si>
  <si>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</si>
  <si>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</si>
  <si>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</si>
  <si>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</si>
  <si>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</si>
  <si>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</si>
  <si>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</si>
  <si>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</si>
  <si>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</si>
  <si>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</si>
  <si>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</si>
  <si>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</si>
  <si>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</si>
  <si>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</si>
  <si>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</si>
  <si>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</si>
  <si>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</si>
  <si>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</si>
  <si>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</si>
  <si>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</si>
  <si>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</si>
  <si>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</si>
  <si>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</si>
  <si>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</si>
  <si>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</si>
  <si>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</si>
  <si>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</si>
  <si>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</si>
  <si>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</si>
  <si>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</si>
  <si>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</si>
  <si>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</si>
  <si>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</si>
  <si>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</si>
  <si>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</si>
  <si>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</si>
  <si>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</si>
  <si>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</si>
  <si>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</si>
  <si>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</si>
  <si>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</si>
  <si>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</si>
  <si>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</si>
  <si>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</si>
  <si>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</si>
  <si>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</si>
  <si>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</si>
  <si>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</si>
  <si>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</si>
  <si>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</si>
  <si>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</si>
  <si>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</si>
  <si>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</si>
  <si>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</si>
  <si>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</si>
  <si>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</si>
  <si>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</si>
  <si>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</si>
  <si>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</si>
  <si>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</si>
  <si>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</si>
  <si>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</si>
  <si>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</si>
  <si>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</si>
  <si>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</si>
  <si>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</si>
  <si>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</si>
  <si>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</si>
  <si>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</si>
  <si>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</si>
  <si>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</si>
  <si>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</si>
  <si>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</si>
  <si>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</si>
  <si>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</si>
  <si>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</si>
  <si>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</si>
  <si>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</si>
  <si>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</si>
  <si>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</si>
  <si>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</si>
  <si>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</si>
  <si>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</si>
  <si>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</si>
  <si>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</si>
  <si>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</si>
  <si>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</si>
  <si>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</si>
  <si>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</si>
  <si>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</si>
  <si>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</si>
  <si>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</si>
  <si>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</si>
  <si>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</si>
  <si>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</si>
  <si>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</si>
  <si>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</si>
  <si>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</si>
  <si>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</si>
  <si>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</si>
  <si>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</si>
  <si>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</si>
  <si>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</si>
  <si>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</si>
  <si>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</si>
  <si>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</si>
  <si>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</si>
  <si>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</si>
  <si>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</si>
  <si>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</si>
  <si>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</si>
  <si>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</si>
  <si>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</si>
  <si>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</si>
  <si>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</si>
  <si>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</si>
  <si>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</si>
  <si>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</si>
  <si>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</si>
  <si>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</si>
  <si>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</si>
  <si>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</si>
  <si>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</si>
  <si>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</si>
  <si>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</si>
  <si>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</si>
  <si>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</si>
  <si>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</si>
  <si>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</si>
  <si>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</si>
  <si>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</si>
  <si>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</si>
  <si>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</si>
  <si>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</si>
  <si>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</si>
  <si>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</si>
  <si>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</si>
  <si>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</si>
  <si>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</si>
  <si>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</si>
  <si>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</si>
  <si>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</si>
  <si>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</si>
  <si>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</si>
  <si>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</si>
  <si>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</si>
  <si>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</si>
  <si>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</si>
  <si>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</si>
  <si>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</si>
  <si>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</si>
  <si>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</si>
  <si>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</si>
  <si>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</si>
  <si>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</si>
  <si>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</si>
  <si>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</si>
  <si>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</si>
  <si>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</si>
  <si>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</si>
  <si>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</si>
  <si>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</si>
  <si>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</si>
  <si>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</si>
  <si>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</si>
  <si>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</si>
  <si>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</si>
  <si>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</si>
  <si>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</si>
  <si>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</si>
  <si>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</si>
  <si>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</si>
  <si>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</si>
  <si>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</si>
  <si>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</si>
  <si>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</si>
  <si>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</si>
  <si>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</si>
  <si>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</si>
  <si>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</si>
  <si>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</si>
  <si>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</si>
  <si>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</si>
  <si>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</si>
  <si>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</si>
  <si>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</si>
  <si>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</si>
  <si>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</si>
  <si>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</si>
  <si>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</si>
  <si>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</si>
  <si>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</si>
  <si>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</si>
  <si>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</si>
  <si>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</si>
  <si>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</si>
  <si>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</si>
  <si>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</si>
  <si>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</si>
  <si>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</si>
  <si>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</si>
  <si>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</si>
  <si>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</si>
  <si>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</si>
  <si>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</si>
  <si>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</si>
  <si>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</si>
  <si>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</si>
  <si>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</si>
  <si>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</si>
  <si>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</si>
  <si>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</si>
  <si>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</si>
  <si>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</si>
  <si>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</si>
  <si>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</si>
  <si>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</si>
  <si>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</si>
  <si>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</si>
  <si>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</si>
  <si>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</si>
  <si>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</si>
  <si>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</si>
  <si>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</si>
  <si>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</si>
  <si>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</si>
  <si>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</si>
  <si>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</si>
  <si>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</si>
  <si>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</si>
  <si>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</si>
  <si>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</si>
  <si>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</si>
  <si>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</si>
  <si>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</si>
  <si>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</si>
  <si>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</si>
  <si>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</si>
  <si>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</si>
  <si>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</si>
  <si>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</si>
  <si>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</si>
  <si>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</si>
  <si>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</si>
  <si>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</si>
  <si>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</si>
  <si>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</si>
  <si>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</si>
  <si>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</si>
  <si>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</si>
  <si>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</si>
  <si>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</si>
  <si>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</si>
  <si>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</si>
  <si>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</si>
  <si>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</si>
  <si>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</si>
  <si>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</si>
  <si>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</si>
  <si>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</si>
  <si>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</si>
  <si>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</si>
  <si>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</si>
  <si>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</si>
  <si>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</si>
  <si>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</si>
  <si>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</si>
  <si>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</si>
  <si>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</si>
  <si>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</si>
  <si>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</si>
  <si>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</si>
  <si>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</si>
  <si>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</si>
  <si>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</si>
  <si>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</si>
  <si>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</si>
  <si>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</si>
  <si>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</si>
  <si>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</si>
  <si>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</si>
  <si>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</si>
  <si>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</si>
  <si>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</si>
  <si>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</si>
  <si>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</si>
  <si>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</si>
  <si>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</si>
  <si>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</si>
  <si>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</si>
  <si>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</si>
  <si>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</si>
  <si>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</si>
  <si>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</si>
  <si>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</si>
  <si>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</si>
  <si>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</si>
  <si>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</si>
  <si>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</si>
  <si>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</si>
  <si>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</si>
  <si>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</si>
  <si>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</si>
  <si>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</si>
  <si>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</si>
  <si>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</si>
  <si>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</si>
  <si>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</si>
  <si>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</si>
  <si>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</si>
  <si>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</si>
  <si>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</si>
  <si>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</si>
  <si>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</si>
  <si>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</si>
  <si>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</si>
  <si>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</si>
  <si>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</si>
  <si>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</si>
  <si>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</si>
  <si>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</si>
  <si>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</si>
  <si>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</si>
  <si>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</si>
  <si>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</si>
  <si>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</si>
  <si>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</si>
  <si>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</si>
  <si>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</si>
  <si>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</si>
  <si>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</si>
  <si>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</si>
  <si>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</si>
  <si>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</si>
  <si>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</si>
  <si>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</si>
  <si>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</si>
  <si>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</si>
  <si>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</si>
  <si>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</si>
  <si>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</si>
  <si>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</si>
  <si>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</si>
  <si>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</si>
  <si>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</si>
  <si>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</si>
  <si>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</si>
  <si>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</si>
  <si>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</si>
  <si>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</si>
  <si>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</si>
  <si>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</si>
  <si>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</si>
  <si>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</si>
  <si>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</si>
  <si>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</si>
  <si>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</si>
  <si>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</si>
  <si>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</si>
  <si>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</si>
  <si>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</si>
  <si>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</si>
  <si>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</si>
  <si>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</si>
  <si>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</si>
  <si>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</si>
  <si>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</si>
  <si>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</si>
  <si>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</si>
  <si>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</si>
  <si>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</si>
  <si>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</si>
  <si>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</si>
  <si>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</si>
  <si>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</si>
  <si>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</si>
  <si>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</si>
  <si>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</si>
  <si>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</si>
  <si>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</si>
  <si>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</si>
  <si>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</si>
  <si>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</si>
  <si>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</si>
  <si>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</si>
  <si>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</si>
  <si>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</si>
  <si>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</si>
  <si>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</si>
  <si>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</si>
  <si>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</si>
  <si>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</si>
  <si>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</si>
  <si>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</si>
  <si>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</si>
  <si>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</si>
  <si>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</si>
  <si>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</si>
  <si>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</si>
  <si>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</si>
  <si>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</si>
  <si>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</si>
  <si>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</si>
  <si>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</si>
  <si>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</si>
  <si>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</si>
  <si>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</si>
  <si>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</si>
  <si>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</si>
  <si>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</si>
  <si>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</si>
  <si>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</si>
  <si>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</si>
  <si>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</si>
  <si>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</si>
  <si>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</si>
  <si>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</si>
  <si>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</si>
  <si>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</si>
  <si>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</si>
  <si>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</si>
  <si>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</si>
  <si>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</si>
  <si>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</si>
  <si>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</si>
  <si>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</si>
  <si>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</si>
  <si>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</si>
  <si>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</si>
  <si>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</si>
  <si>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</si>
  <si>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</si>
  <si>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</si>
  <si>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</si>
  <si>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</si>
  <si>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</si>
  <si>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</si>
  <si>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</si>
  <si>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</si>
  <si>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</si>
  <si>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</si>
  <si>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</si>
  <si>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</si>
  <si>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</si>
  <si>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</si>
  <si>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</si>
  <si>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</si>
  <si>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</si>
  <si>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</si>
  <si>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</si>
  <si>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</si>
  <si>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</si>
  <si>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</si>
  <si>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</si>
  <si>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</si>
  <si>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</si>
  <si>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</si>
  <si>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</si>
  <si>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</si>
  <si>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</si>
  <si>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</si>
  <si>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</si>
  <si>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</si>
  <si>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</si>
  <si>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</si>
  <si>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</si>
  <si>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</si>
  <si>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</si>
  <si>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</si>
  <si>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</si>
  <si>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</si>
  <si>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</si>
  <si>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</si>
  <si>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</si>
  <si>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</si>
  <si>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</si>
  <si>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</si>
  <si>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</si>
  <si>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</si>
  <si>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</si>
  <si>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</si>
  <si>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</si>
  <si>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</si>
  <si>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</si>
  <si>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</si>
  <si>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</si>
  <si>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</si>
  <si>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</si>
  <si>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</si>
  <si>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</si>
  <si>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</si>
  <si>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</si>
  <si>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</si>
  <si>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</si>
  <si>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</si>
  <si>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</si>
  <si>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</si>
  <si>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</si>
  <si>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</si>
  <si>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</si>
  <si>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</si>
  <si>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</si>
  <si>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</si>
  <si>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</si>
  <si>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</si>
  <si>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</si>
  <si>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</si>
  <si>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</si>
  <si>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</si>
  <si>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</si>
  <si>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</si>
  <si>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</si>
  <si>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</si>
  <si>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</si>
  <si>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</si>
  <si>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</si>
  <si>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</si>
  <si>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</si>
  <si>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</si>
  <si>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</si>
  <si>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</si>
  <si>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</si>
  <si>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</si>
  <si>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</si>
  <si>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</si>
  <si>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</si>
  <si>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</si>
  <si>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</si>
  <si>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</si>
  <si>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</si>
  <si>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</si>
  <si>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</si>
  <si>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</si>
  <si>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</si>
  <si>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</si>
  <si>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</si>
  <si>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</si>
  <si>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</si>
  <si>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</si>
  <si>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</si>
  <si>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</si>
  <si>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</si>
  <si>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</si>
  <si>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</si>
  <si>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</si>
  <si>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</si>
  <si>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</si>
  <si>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</si>
  <si>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</si>
  <si>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</si>
  <si>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</si>
  <si>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</si>
  <si>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</si>
  <si>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</si>
  <si>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</si>
  <si>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</si>
  <si>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</si>
  <si>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</si>
  <si>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</si>
  <si>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</si>
  <si>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</si>
  <si>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</si>
  <si>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</si>
  <si>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</si>
  <si>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</si>
  <si>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</si>
  <si>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</si>
  <si>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</si>
  <si>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</si>
  <si>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</si>
  <si>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</si>
  <si>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</si>
  <si>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</si>
  <si>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</si>
  <si>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</si>
  <si>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</si>
  <si>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</si>
  <si>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</si>
  <si>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</si>
  <si>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</si>
  <si>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</si>
  <si>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</si>
  <si>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</si>
  <si>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</si>
  <si>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</si>
  <si>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</si>
  <si>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</si>
  <si>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</si>
  <si>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</si>
  <si>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</si>
  <si>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</si>
  <si>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</si>
  <si>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</si>
  <si>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</si>
  <si>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</si>
  <si>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</si>
  <si>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</si>
  <si>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</si>
  <si>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</si>
  <si>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</si>
  <si>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</si>
  <si>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</si>
  <si>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</si>
  <si>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</si>
  <si>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</si>
  <si>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</si>
  <si>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</si>
  <si>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</si>
  <si>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</si>
  <si>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</si>
  <si>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</si>
  <si>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</si>
  <si>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</si>
  <si>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</si>
  <si>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</si>
  <si>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</si>
  <si>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</si>
  <si>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</si>
  <si>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</si>
  <si>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</si>
  <si>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</si>
  <si>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</si>
  <si>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</si>
  <si>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</si>
  <si>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</si>
  <si>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</si>
  <si>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</si>
  <si>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</si>
  <si>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</si>
  <si>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</si>
  <si>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</si>
  <si>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</si>
  <si>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</si>
  <si>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</si>
  <si>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</si>
  <si>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</si>
  <si>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</si>
  <si>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</si>
  <si>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</si>
  <si>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</si>
  <si>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</si>
  <si>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</si>
  <si>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</si>
  <si>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</si>
  <si>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</si>
  <si>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</si>
  <si>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</si>
  <si>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</si>
  <si>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</si>
  <si>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</si>
  <si>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</si>
  <si>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</si>
  <si>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</si>
  <si>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</si>
  <si>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</si>
  <si>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</si>
  <si>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</si>
  <si>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</si>
  <si>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</si>
  <si>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</si>
  <si>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</si>
  <si>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</si>
  <si>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</si>
  <si>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</si>
  <si>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</si>
  <si>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</si>
  <si>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</si>
  <si>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</si>
  <si>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</si>
  <si>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</si>
  <si>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</si>
  <si>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</si>
  <si>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</si>
  <si>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</si>
  <si>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</si>
  <si>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</si>
  <si>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</si>
  <si>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</si>
  <si>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</si>
  <si>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</si>
  <si>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</si>
  <si>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</si>
  <si>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</si>
  <si>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</si>
  <si>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</si>
  <si>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</si>
  <si>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</si>
  <si>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</si>
  <si>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</si>
  <si>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</si>
  <si>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</si>
  <si>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</si>
  <si>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</si>
  <si>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</si>
  <si>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</si>
  <si>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</si>
  <si>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</si>
  <si>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</si>
  <si>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</si>
  <si>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</si>
  <si>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</si>
  <si>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</si>
  <si>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</si>
  <si>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</si>
  <si>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</si>
  <si>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</si>
  <si>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</si>
  <si>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</si>
  <si>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</si>
  <si>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</si>
  <si>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</si>
  <si>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</si>
  <si>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</si>
  <si>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</si>
  <si>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</si>
  <si>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</si>
  <si>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</si>
  <si>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</si>
  <si>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</si>
  <si>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</si>
  <si>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</si>
  <si>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</si>
  <si>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</si>
  <si>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</si>
  <si>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</si>
  <si>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</si>
  <si>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</si>
  <si>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</si>
  <si>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</si>
  <si>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</si>
  <si>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</si>
  <si>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</si>
  <si>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</si>
  <si>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</si>
  <si>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</si>
  <si>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</si>
  <si>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</si>
  <si>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</si>
  <si>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</si>
  <si>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</si>
  <si>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</si>
  <si>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</si>
  <si>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</si>
  <si>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</si>
  <si>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</si>
  <si>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</si>
  <si>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</si>
  <si>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</si>
  <si>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</si>
  <si>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</si>
  <si>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</si>
  <si>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</si>
  <si>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</si>
  <si>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</si>
  <si>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</si>
  <si>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</si>
  <si>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</si>
  <si>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</si>
  <si>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</si>
  <si>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</si>
  <si>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</si>
  <si>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</si>
  <si>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</si>
  <si>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</si>
  <si>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</si>
  <si>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</si>
  <si>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</si>
  <si>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</si>
  <si>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</si>
  <si>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</si>
  <si>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</si>
  <si>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</si>
  <si>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</si>
  <si>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</si>
  <si>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</si>
  <si>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</si>
  <si>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</si>
  <si>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</si>
  <si>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</si>
  <si>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</si>
  <si>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</si>
  <si>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</si>
  <si>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</si>
  <si>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</si>
  <si>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</si>
  <si>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</si>
  <si>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</si>
  <si>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</si>
  <si>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</si>
  <si>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</si>
  <si>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</si>
  <si>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</si>
  <si>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</si>
  <si>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</si>
  <si>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</si>
  <si>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</si>
  <si>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</si>
  <si>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</si>
  <si>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</si>
  <si>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</si>
  <si>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</si>
  <si>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</si>
  <si>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</si>
  <si>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</si>
  <si>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</si>
  <si>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</si>
  <si>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</si>
  <si>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</si>
  <si>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</si>
  <si>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</si>
  <si>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</si>
  <si>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</si>
  <si>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</si>
  <si>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</si>
  <si>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</si>
  <si>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</si>
  <si>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</si>
  <si>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</si>
  <si>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</si>
  <si>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</si>
  <si>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</si>
  <si>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</si>
  <si>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</si>
  <si>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</si>
  <si>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</si>
  <si>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</si>
  <si>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</si>
  <si>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</si>
  <si>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</si>
  <si>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</si>
  <si>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</si>
  <si>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</si>
  <si>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</si>
  <si>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</si>
  <si>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</si>
  <si>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</si>
  <si>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</si>
  <si>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</si>
  <si>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</si>
  <si>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</si>
  <si>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</si>
  <si>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</si>
  <si>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</si>
  <si>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</si>
  <si>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</si>
  <si>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</si>
  <si>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</si>
  <si>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</si>
  <si>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</si>
  <si>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</si>
  <si>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</si>
  <si>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</si>
  <si>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</si>
  <si>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</si>
  <si>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</si>
  <si>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</si>
  <si>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</si>
  <si>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</si>
  <si>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</si>
  <si>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</si>
  <si>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</si>
  <si>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</si>
  <si>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</si>
  <si>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</si>
  <si>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</si>
  <si>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</si>
  <si>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</si>
  <si>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</si>
  <si>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</si>
  <si>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</si>
  <si>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</si>
  <si>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</si>
  <si>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</si>
  <si>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</si>
  <si>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</si>
  <si>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</si>
  <si>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</si>
  <si>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</si>
  <si>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</si>
  <si>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</si>
  <si>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</si>
  <si>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</si>
  <si>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</si>
  <si>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</si>
  <si>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</si>
  <si>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</si>
  <si>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</si>
  <si>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</si>
  <si>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</si>
  <si>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</si>
  <si>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</si>
  <si>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</si>
  <si>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</si>
  <si>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</si>
  <si>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</si>
  <si>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</si>
  <si>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</si>
  <si>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</si>
  <si>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</si>
  <si>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</si>
  <si>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</si>
  <si>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</si>
  <si>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</si>
  <si>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</si>
  <si>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</si>
  <si>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</si>
  <si>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</si>
  <si>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</si>
  <si>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</si>
  <si>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</si>
  <si>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</si>
  <si>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</si>
  <si>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</si>
  <si>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</si>
  <si>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</si>
  <si>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</si>
  <si>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</si>
  <si>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</si>
  <si>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</si>
  <si>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</si>
  <si>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</si>
  <si>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</si>
  <si>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</si>
  <si>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</si>
  <si>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</si>
  <si>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</si>
  <si>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</si>
  <si>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</si>
  <si>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</si>
  <si>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</si>
  <si>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</si>
  <si>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</si>
  <si>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</si>
  <si>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</si>
  <si>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</si>
  <si>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</si>
  <si>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</si>
  <si>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</si>
  <si>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</si>
  <si>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</si>
  <si>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</si>
  <si>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</si>
  <si>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</si>
  <si>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</si>
  <si>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</si>
  <si>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</si>
  <si>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</si>
  <si>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</si>
  <si>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</si>
  <si>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</si>
  <si>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</si>
  <si>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</si>
  <si>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</si>
  <si>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</si>
  <si>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</si>
  <si>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</si>
  <si>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</si>
  <si>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</si>
  <si>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</si>
  <si>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</si>
  <si>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</si>
  <si>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</si>
  <si>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</si>
  <si>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</si>
  <si>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</si>
  <si>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</si>
  <si>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</si>
  <si>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</si>
  <si>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</si>
  <si>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</si>
  <si>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</si>
  <si>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</si>
  <si>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</si>
  <si>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</si>
  <si>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</si>
  <si>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</si>
  <si>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</si>
  <si>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</si>
  <si>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</si>
  <si>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</si>
  <si>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</si>
  <si>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</si>
  <si>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</si>
  <si>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</si>
  <si>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</si>
  <si>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</si>
  <si>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</si>
  <si>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</si>
  <si>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</si>
  <si>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</si>
  <si>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</si>
  <si>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</si>
  <si>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</si>
  <si>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</si>
  <si>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</si>
  <si>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</si>
  <si>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</si>
  <si>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</si>
  <si>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</si>
  <si>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</si>
  <si>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</si>
  <si>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</si>
  <si>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</si>
  <si>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</si>
  <si>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</si>
  <si>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</si>
  <si>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</si>
  <si>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</si>
  <si>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</si>
  <si>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</si>
  <si>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</si>
  <si>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</si>
  <si>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</si>
  <si>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</si>
  <si>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</si>
  <si>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</si>
  <si>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</si>
  <si>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</si>
  <si>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</si>
  <si>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</si>
  <si>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</si>
  <si>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</si>
  <si>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</si>
  <si>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</si>
  <si>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</si>
  <si>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</si>
  <si>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</si>
  <si>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</si>
  <si>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</si>
  <si>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</si>
  <si>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</si>
  <si>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</si>
  <si>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</si>
  <si>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</si>
  <si>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</si>
  <si>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</si>
  <si>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</si>
  <si>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</si>
  <si>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</si>
  <si>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</si>
  <si>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</si>
  <si>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</si>
  <si>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</si>
  <si>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</si>
  <si>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</si>
  <si>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</si>
  <si>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</si>
  <si>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</si>
  <si>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</si>
  <si>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</si>
  <si>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</si>
  <si>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</si>
  <si>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</si>
  <si>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</si>
  <si>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</si>
  <si>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</si>
  <si>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</si>
  <si>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</si>
  <si>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</si>
  <si>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</si>
  <si>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</si>
  <si>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</si>
  <si>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</si>
  <si>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</si>
  <si>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</si>
  <si>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</si>
  <si>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</si>
  <si>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</si>
  <si>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</si>
  <si>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</si>
  <si>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</si>
  <si>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</si>
  <si>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</si>
  <si>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</si>
  <si>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</si>
  <si>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</si>
  <si>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</si>
  <si>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</si>
  <si>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</si>
  <si>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</si>
  <si>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</si>
  <si>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</si>
  <si>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</si>
  <si>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</si>
  <si>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</si>
  <si>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</si>
  <si>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</si>
  <si>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</si>
  <si>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</si>
  <si>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</si>
  <si>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</si>
  <si>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</si>
  <si>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</si>
  <si>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</si>
  <si>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</si>
  <si>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</si>
  <si>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</si>
  <si>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</si>
  <si>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</si>
  <si>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</si>
  <si>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</si>
  <si>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</si>
  <si>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</si>
  <si>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</si>
  <si>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</si>
  <si>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</si>
  <si>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</si>
  <si>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</si>
  <si>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</si>
  <si>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</si>
  <si>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</si>
  <si>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</si>
  <si>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</si>
  <si>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</si>
  <si>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</si>
  <si>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</si>
  <si>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</si>
  <si>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</si>
  <si>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</si>
  <si>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</si>
  <si>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</si>
  <si>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</si>
  <si>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</si>
  <si>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</si>
  <si>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</si>
  <si>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</si>
  <si>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</si>
  <si>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</si>
  <si>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</si>
  <si>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</si>
  <si>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</si>
  <si>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</si>
  <si>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</si>
  <si>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</si>
  <si>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</si>
  <si>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</si>
  <si>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</si>
  <si>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</si>
  <si>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</si>
  <si>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</si>
  <si>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</si>
  <si>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</si>
  <si>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</si>
  <si>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</si>
  <si>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</si>
  <si>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</si>
  <si>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</si>
  <si>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</si>
  <si>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</si>
  <si>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</si>
  <si>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</si>
  <si>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</si>
  <si>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</si>
  <si>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</si>
  <si>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</si>
  <si>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</si>
  <si>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</si>
  <si>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</si>
  <si>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</si>
  <si>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</si>
  <si>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</si>
  <si>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</si>
  <si>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</si>
  <si>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</si>
  <si>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</si>
  <si>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</si>
  <si>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</si>
  <si>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</si>
  <si>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</si>
  <si>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</si>
  <si>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</si>
  <si>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</si>
  <si>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</si>
  <si>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</si>
  <si>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</si>
  <si>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</si>
  <si>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</si>
  <si>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</si>
  <si>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</si>
  <si>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</si>
  <si>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</si>
  <si>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</si>
  <si>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</si>
  <si>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</si>
  <si>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</si>
  <si>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</si>
  <si>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</si>
  <si>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</si>
  <si>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</si>
  <si>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</si>
  <si>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</si>
  <si>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</si>
  <si>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</si>
  <si>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</si>
  <si>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</si>
  <si>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</si>
  <si>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</si>
  <si>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</si>
  <si>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</si>
  <si>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</si>
  <si>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</si>
  <si>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</si>
  <si>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</si>
  <si>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</si>
  <si>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</si>
  <si>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</si>
  <si>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</si>
  <si>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</si>
  <si>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</si>
  <si>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</si>
  <si>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</si>
  <si>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</si>
  <si>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</si>
  <si>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</si>
  <si>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</si>
  <si>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</si>
  <si>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</si>
  <si>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</si>
  <si>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</si>
  <si>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</si>
  <si>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</si>
  <si>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</si>
  <si>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</si>
  <si>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</si>
  <si>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</si>
  <si>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</si>
  <si>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</si>
  <si>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</si>
  <si>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</si>
  <si>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</si>
  <si>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</si>
  <si>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</si>
  <si>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</si>
  <si>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</si>
  <si>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</si>
  <si>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</si>
  <si>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</si>
  <si>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</si>
  <si>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</si>
  <si>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</si>
  <si>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</si>
  <si>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</si>
  <si>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</si>
  <si>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</si>
  <si>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</si>
  <si>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</si>
  <si>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</si>
  <si>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</si>
  <si>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</si>
  <si>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</si>
  <si>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</si>
  <si>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</si>
  <si>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</si>
  <si>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</si>
  <si>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</si>
  <si>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</si>
  <si>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</si>
  <si>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</si>
  <si>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</si>
  <si>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</si>
  <si>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</si>
  <si>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</si>
  <si>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</si>
  <si>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</si>
  <si>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</si>
  <si>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</si>
  <si>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</si>
  <si>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</si>
  <si>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</si>
  <si>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</si>
  <si>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</si>
  <si>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</si>
  <si>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</si>
  <si>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</si>
  <si>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</si>
  <si>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</si>
  <si>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</si>
  <si>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</si>
  <si>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</si>
  <si>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</si>
  <si>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</si>
  <si>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</si>
  <si>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</si>
  <si>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</si>
  <si>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</si>
  <si>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</si>
  <si>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</si>
  <si>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</si>
  <si>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</si>
  <si>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</si>
  <si>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</si>
  <si>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</si>
  <si>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</si>
  <si>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</si>
  <si>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</si>
  <si>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</si>
  <si>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</si>
  <si>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</si>
  <si>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</si>
  <si>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</si>
  <si>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</si>
  <si>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</si>
  <si>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</si>
  <si>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</si>
  <si>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</si>
  <si>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</si>
  <si>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</si>
  <si>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</si>
  <si>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</si>
  <si>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</si>
  <si>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</si>
  <si>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</si>
  <si>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</si>
  <si>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</si>
  <si>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</si>
  <si>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</si>
  <si>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</si>
  <si>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</si>
  <si>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</si>
  <si>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</si>
  <si>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</si>
  <si>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</si>
  <si>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</si>
  <si>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</si>
  <si>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</si>
  <si>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</si>
  <si>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</si>
  <si>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</si>
  <si>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</si>
  <si>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</si>
  <si>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</si>
  <si>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</si>
  <si>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</si>
  <si>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</si>
  <si>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</si>
  <si>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</si>
  <si>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</si>
  <si>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</si>
  <si>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</si>
  <si>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</si>
  <si>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</si>
  <si>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</si>
  <si>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</si>
  <si>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</si>
  <si>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</si>
  <si>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</si>
  <si>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</si>
  <si>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</si>
  <si>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</si>
  <si>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</si>
  <si>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</si>
  <si>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</si>
  <si>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</si>
  <si>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</si>
  <si>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</si>
  <si>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</si>
  <si>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</si>
  <si>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</si>
  <si>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</si>
  <si>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</si>
  <si>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</si>
  <si>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</si>
  <si>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</si>
  <si>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</si>
  <si>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</si>
  <si>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</si>
  <si>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</si>
  <si>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</si>
  <si>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</si>
  <si>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</si>
  <si>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</si>
  <si>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</si>
  <si>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</si>
  <si>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</si>
  <si>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</si>
  <si>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</si>
  <si>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</si>
  <si>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</si>
  <si>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</si>
  <si>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</si>
  <si>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</si>
  <si>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</si>
  <si>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</si>
  <si>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</si>
  <si>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</si>
  <si>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</si>
  <si>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</si>
  <si>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</si>
  <si>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</si>
  <si>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</si>
  <si>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</si>
  <si>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</si>
  <si>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</si>
  <si>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</si>
  <si>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</si>
  <si>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</si>
  <si>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</si>
  <si>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</si>
  <si>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</si>
  <si>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</si>
  <si>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</si>
  <si>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</si>
  <si>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</si>
  <si>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</si>
  <si>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</si>
  <si>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</si>
  <si>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</si>
  <si>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</si>
  <si>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</si>
  <si>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</si>
  <si>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</si>
  <si>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</si>
  <si>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</si>
  <si>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</si>
  <si>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</si>
  <si>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</si>
  <si>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</si>
  <si>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</si>
  <si>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</si>
  <si>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</si>
  <si>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</si>
  <si>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</si>
  <si>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</si>
  <si>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</si>
  <si>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</si>
  <si>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</si>
  <si>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</si>
  <si>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</si>
  <si>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</si>
  <si>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</si>
  <si>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</si>
  <si>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</si>
  <si>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</si>
  <si>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</si>
  <si>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</si>
  <si>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</si>
  <si>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</si>
  <si>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</si>
  <si>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</si>
  <si>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</si>
  <si>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</si>
  <si>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</si>
  <si>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</si>
  <si>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</si>
  <si>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</si>
  <si>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</si>
  <si>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</si>
  <si>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</si>
  <si>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</si>
  <si>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</si>
  <si>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</si>
  <si>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</si>
  <si>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</si>
  <si>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</si>
  <si>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</si>
  <si>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</si>
  <si>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</si>
  <si>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</si>
  <si>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</si>
  <si>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</si>
  <si>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</si>
  <si>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</si>
  <si>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</si>
  <si>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</si>
  <si>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</si>
  <si>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</si>
  <si>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</si>
  <si>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</si>
  <si>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</si>
  <si>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</si>
  <si>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</si>
  <si>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</si>
  <si>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</si>
  <si>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</si>
  <si>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</si>
  <si>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</si>
  <si>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</si>
  <si>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</si>
  <si>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</si>
  <si>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</si>
  <si>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</si>
  <si>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</si>
  <si>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</si>
  <si>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</si>
  <si>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</si>
  <si>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</si>
  <si>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</si>
  <si>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</si>
  <si>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</si>
  <si>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</si>
  <si>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</si>
  <si>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</si>
  <si>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</si>
  <si>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</si>
  <si>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</si>
  <si>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</si>
  <si>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</si>
  <si>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</si>
  <si>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</si>
  <si>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</si>
  <si>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</si>
  <si>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</si>
  <si>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</si>
  <si>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</si>
  <si>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</si>
  <si>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</si>
  <si>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</si>
  <si>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</si>
  <si>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</si>
  <si>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</si>
  <si>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</si>
  <si>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</si>
  <si>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</si>
  <si>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</si>
  <si>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</si>
  <si>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</si>
  <si>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</si>
  <si>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</si>
  <si>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</si>
  <si>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</si>
  <si>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</si>
  <si>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</si>
  <si>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</si>
  <si>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</si>
  <si>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</si>
  <si>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</si>
  <si>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</si>
  <si>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</si>
  <si>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</si>
  <si>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</si>
  <si>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</si>
  <si>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</si>
  <si>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</si>
  <si>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</si>
  <si>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</si>
  <si>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</si>
  <si>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</si>
  <si>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</si>
  <si>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</si>
  <si>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</si>
  <si>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</si>
  <si>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</si>
  <si>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</si>
  <si>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</si>
  <si>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</si>
  <si>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</si>
  <si>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</si>
  <si>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</si>
  <si>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</si>
  <si>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</si>
  <si>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</si>
  <si>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</si>
  <si>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</si>
  <si>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</si>
  <si>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</si>
  <si>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</si>
  <si>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</si>
  <si>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</si>
  <si>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</si>
  <si>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</si>
  <si>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</si>
  <si>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</si>
  <si>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</si>
  <si>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</si>
  <si>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</si>
  <si>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</si>
  <si>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</si>
  <si>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</si>
  <si>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</si>
  <si>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</si>
  <si>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</si>
  <si>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</si>
  <si>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</si>
  <si>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</si>
  <si>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</si>
  <si>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</si>
  <si>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</si>
  <si>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</si>
  <si>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</si>
  <si>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</si>
  <si>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</si>
  <si>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</si>
  <si>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</si>
  <si>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</si>
  <si>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</si>
  <si>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</si>
  <si>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</si>
  <si>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</si>
  <si>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</si>
  <si>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</si>
  <si>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</si>
  <si>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</si>
  <si>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</si>
  <si>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</si>
  <si>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</si>
  <si>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</si>
  <si>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</si>
  <si>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</si>
  <si>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</si>
  <si>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</si>
  <si>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</si>
  <si>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</si>
  <si>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</si>
  <si>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</si>
  <si>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</si>
  <si>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</si>
  <si>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</si>
  <si>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</si>
  <si>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</si>
  <si>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</si>
  <si>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</si>
  <si>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</si>
  <si>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</si>
  <si>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</si>
  <si>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</si>
  <si>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</si>
  <si>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</si>
  <si>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</si>
  <si>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</si>
  <si>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</si>
  <si>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</si>
  <si>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</si>
  <si>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</si>
  <si>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</si>
  <si>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</si>
  <si>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</si>
  <si>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</si>
  <si>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</si>
  <si>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</si>
  <si>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</si>
  <si>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</si>
  <si>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</si>
  <si>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</si>
  <si>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</si>
  <si>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</si>
  <si>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</si>
  <si>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</si>
  <si>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</si>
  <si>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</si>
  <si>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</si>
  <si>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</si>
  <si>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</si>
  <si>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</si>
  <si>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</si>
  <si>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</si>
  <si>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</si>
  <si>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</si>
  <si>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</si>
  <si>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</si>
  <si>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</si>
  <si>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</si>
  <si>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</si>
  <si>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</si>
  <si>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</si>
  <si>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</si>
  <si>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</si>
  <si>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</si>
  <si>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</si>
  <si>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</si>
  <si>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</si>
  <si>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</si>
  <si>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</si>
  <si>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</si>
  <si>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</si>
  <si>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</si>
  <si>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</si>
  <si>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</si>
  <si>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</si>
  <si>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</si>
  <si>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</si>
  <si>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</si>
  <si>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</si>
  <si>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</si>
  <si>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</si>
  <si>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</si>
  <si>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</si>
  <si>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</si>
  <si>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</si>
  <si>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</si>
  <si>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</si>
  <si>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</si>
  <si>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</si>
  <si>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</si>
  <si>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</si>
  <si>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</si>
  <si>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</si>
  <si>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</si>
  <si>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</si>
  <si>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</si>
  <si>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</si>
  <si>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</si>
  <si>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</si>
  <si>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</si>
  <si>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</si>
  <si>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</si>
  <si>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</si>
  <si>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</si>
  <si>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</si>
  <si>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</si>
  <si>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</si>
  <si>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</si>
  <si>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</si>
  <si>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</si>
  <si>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</si>
  <si>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</si>
  <si>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</si>
  <si>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</si>
  <si>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</si>
  <si>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</si>
  <si>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</si>
  <si>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</si>
  <si>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</si>
  <si>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</si>
  <si>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</si>
  <si>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</si>
  <si>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</si>
  <si>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</si>
  <si>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</si>
  <si>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</si>
  <si>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</si>
  <si>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</si>
  <si>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</si>
  <si>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</si>
  <si>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</si>
  <si>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</si>
  <si>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</si>
  <si>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</si>
  <si>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</si>
  <si>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</si>
  <si>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</si>
  <si>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</si>
  <si>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</si>
  <si>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</si>
  <si>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</si>
  <si>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</si>
  <si>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</si>
  <si>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</si>
  <si>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</si>
  <si>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</si>
  <si>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</si>
  <si>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</si>
  <si>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</si>
  <si>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</si>
  <si>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</si>
  <si>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</si>
  <si>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</si>
  <si>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</si>
  <si>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</si>
  <si>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</si>
  <si>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</si>
  <si>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</si>
  <si>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</si>
  <si>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</si>
  <si>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</si>
  <si>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</si>
  <si>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</si>
  <si>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</si>
  <si>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</si>
  <si>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</si>
  <si>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</si>
  <si>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</si>
  <si>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</si>
  <si>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</si>
  <si>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</si>
  <si>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</si>
  <si>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</si>
  <si>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</si>
  <si>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</si>
  <si>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</si>
  <si>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</si>
  <si>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</si>
  <si>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</si>
  <si>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</si>
  <si>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</si>
  <si>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</si>
  <si>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</si>
  <si>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</si>
  <si>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</si>
  <si>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</si>
  <si>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</si>
  <si>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</si>
  <si>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</si>
  <si>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</si>
  <si>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</si>
  <si>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</si>
  <si>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</si>
  <si>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</si>
  <si>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</si>
  <si>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</si>
  <si>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</si>
  <si>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</si>
  <si>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</si>
  <si>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</si>
  <si>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</si>
  <si>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</si>
  <si>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</si>
  <si>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</si>
  <si>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</si>
  <si>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</si>
  <si>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</si>
  <si>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</si>
  <si>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</si>
  <si>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</si>
  <si>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</si>
  <si>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</si>
  <si>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</si>
  <si>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</si>
  <si>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</si>
  <si>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</si>
  <si>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</si>
  <si>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</si>
  <si>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</si>
  <si>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</si>
  <si>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</si>
  <si>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</si>
  <si>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</si>
  <si>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</si>
  <si>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</si>
  <si>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</si>
  <si>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</si>
  <si>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</si>
  <si>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</si>
  <si>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</si>
  <si>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</si>
  <si>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</si>
  <si>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</si>
  <si>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</si>
  <si>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</si>
  <si>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</si>
  <si>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</si>
  <si>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</si>
  <si>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</si>
  <si>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</si>
  <si>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</si>
  <si>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</si>
  <si>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</si>
  <si>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</si>
  <si>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</si>
  <si>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</si>
  <si>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</si>
  <si>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</si>
  <si>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</si>
  <si>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</si>
  <si>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</si>
  <si>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</si>
  <si>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</si>
  <si>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</si>
  <si>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</si>
  <si>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</si>
  <si>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</si>
  <si>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</si>
  <si>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</si>
  <si>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</si>
  <si>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</si>
  <si>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</si>
  <si>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</si>
  <si>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</si>
  <si>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</si>
  <si>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</si>
  <si>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</si>
  <si>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</si>
  <si>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</si>
  <si>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</si>
  <si>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</si>
  <si>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</si>
  <si>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</si>
  <si>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</si>
  <si>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</si>
  <si>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</si>
  <si>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</si>
  <si>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</si>
  <si>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</si>
  <si>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</si>
  <si>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</si>
  <si>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</si>
  <si>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</si>
  <si>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</si>
  <si>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</si>
  <si>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</si>
  <si>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</si>
  <si>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</si>
  <si>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</si>
  <si>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</si>
  <si>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</si>
  <si>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</si>
  <si>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</si>
  <si>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</si>
  <si>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</si>
  <si>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</si>
  <si>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</si>
  <si>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</si>
  <si>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</si>
  <si>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</si>
  <si>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</si>
  <si>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</si>
  <si>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</si>
  <si>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</si>
  <si>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</si>
  <si>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</si>
  <si>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</si>
  <si>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</si>
  <si>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</si>
  <si>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</si>
  <si>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</si>
  <si>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</si>
  <si>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</si>
  <si>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</si>
  <si>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</si>
  <si>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</si>
  <si>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</si>
  <si>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</si>
  <si>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</si>
  <si>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</si>
  <si>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</si>
  <si>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</si>
  <si>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</si>
  <si>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</si>
  <si>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</si>
  <si>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</si>
  <si>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</si>
  <si>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</si>
  <si>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</si>
  <si>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</si>
  <si>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</si>
  <si>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</si>
  <si>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</si>
  <si>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</si>
  <si>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</si>
  <si>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</si>
  <si>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</si>
  <si>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</si>
  <si>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</si>
  <si>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</si>
  <si>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</si>
  <si>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</si>
  <si>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</si>
  <si>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</si>
  <si>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</si>
  <si>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</si>
  <si>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</si>
  <si>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</si>
  <si>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</si>
  <si>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</si>
  <si>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</si>
  <si>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</si>
  <si>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</si>
  <si>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</si>
  <si>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</si>
  <si>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</si>
  <si>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</si>
  <si>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</si>
  <si>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</si>
  <si>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</si>
  <si>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</si>
  <si>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</si>
  <si>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</si>
  <si>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</si>
  <si>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</si>
  <si>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</si>
  <si>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</si>
  <si>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</si>
  <si>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</si>
  <si>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</si>
  <si>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</si>
  <si>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</si>
  <si>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</si>
  <si>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</si>
  <si>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</si>
  <si>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</si>
  <si>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</si>
  <si>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</si>
  <si>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</si>
  <si>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</si>
  <si>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</si>
  <si>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</si>
  <si>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</si>
  <si>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</si>
  <si>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</si>
  <si>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</si>
  <si>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</si>
  <si>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</si>
  <si>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</si>
  <si>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</si>
  <si>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</si>
  <si>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</si>
  <si>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</si>
  <si>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</si>
  <si>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</si>
  <si>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</si>
  <si>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</si>
  <si>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</si>
  <si>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</si>
  <si>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</si>
  <si>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</si>
  <si>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</si>
  <si>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</si>
  <si>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</si>
  <si>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</si>
  <si>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</si>
  <si>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</si>
  <si>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</si>
  <si>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</si>
  <si>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</si>
  <si>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</si>
  <si>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</si>
  <si>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</si>
  <si>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</si>
  <si>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</si>
  <si>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</si>
  <si>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</si>
  <si>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</si>
  <si>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</si>
  <si>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</si>
  <si>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</si>
  <si>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</si>
  <si>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</si>
  <si>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</si>
  <si>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</si>
  <si>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</si>
  <si>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</si>
  <si>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</si>
  <si>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</si>
  <si>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</si>
  <si>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</si>
  <si>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</si>
  <si>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</si>
  <si>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</si>
  <si>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</si>
  <si>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</si>
  <si>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</si>
  <si>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</si>
  <si>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</si>
  <si>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</si>
  <si>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</si>
  <si>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</si>
  <si>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</si>
  <si>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</si>
  <si>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</si>
  <si>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</si>
  <si>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</si>
  <si>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</si>
  <si>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</si>
  <si>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</si>
  <si>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</si>
  <si>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</si>
  <si>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</si>
  <si>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</si>
  <si>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</si>
  <si>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</si>
  <si>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</si>
  <si>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</si>
  <si>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</si>
  <si>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</si>
  <si>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</si>
  <si>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</si>
  <si>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</si>
  <si>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</si>
  <si>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</si>
  <si>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</si>
  <si>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</si>
  <si>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</si>
  <si>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</si>
  <si>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</si>
  <si>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</si>
  <si>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</si>
  <si>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</si>
  <si>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</si>
  <si>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</si>
  <si>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</si>
  <si>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</si>
  <si>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</si>
  <si>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</si>
  <si>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</si>
  <si>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</si>
  <si>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</si>
  <si>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</si>
  <si>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</si>
  <si>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</si>
  <si>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</si>
  <si>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</si>
  <si>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</si>
  <si>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</si>
  <si>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</si>
  <si>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</si>
  <si>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</si>
  <si>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</si>
  <si>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</si>
  <si>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</si>
  <si>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</si>
  <si>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</si>
  <si>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</si>
  <si>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</si>
  <si>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</si>
  <si>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</si>
  <si>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</si>
  <si>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</si>
  <si>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</si>
  <si>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</si>
  <si>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</si>
  <si>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</si>
  <si>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</si>
  <si>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</si>
  <si>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</si>
  <si>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</si>
  <si>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</si>
  <si>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</si>
  <si>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</si>
  <si>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</si>
  <si>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</si>
  <si>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</si>
  <si>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</si>
  <si>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</si>
  <si>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</si>
  <si>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</si>
  <si>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</si>
  <si>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</si>
  <si>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</si>
  <si>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</si>
  <si>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</si>
  <si>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</si>
  <si>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</si>
  <si>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</si>
  <si>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</si>
  <si>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</si>
  <si>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</si>
  <si>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</si>
  <si>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</si>
  <si>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</si>
  <si>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</si>
  <si>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</si>
  <si>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</si>
  <si>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</si>
  <si>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</si>
  <si>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</si>
  <si>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</si>
  <si>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</si>
  <si>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</si>
  <si>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</si>
  <si>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</si>
  <si>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</si>
  <si>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</si>
  <si>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</si>
  <si>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</si>
  <si>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</si>
  <si>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</si>
  <si>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</si>
  <si>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</si>
  <si>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</si>
  <si>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</si>
  <si>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</si>
  <si>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</si>
  <si>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</si>
  <si>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</si>
  <si>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</si>
  <si>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</si>
  <si>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</si>
  <si>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</si>
  <si>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</si>
  <si>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</si>
  <si>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</si>
  <si>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</si>
  <si>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</si>
  <si>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</si>
  <si>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</si>
  <si>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</si>
  <si>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</si>
  <si>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</si>
  <si>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</si>
  <si>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</si>
  <si>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</si>
  <si>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</si>
  <si>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</si>
  <si>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</si>
  <si>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</si>
  <si>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</si>
  <si>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</si>
  <si>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</si>
  <si>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</si>
  <si>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</si>
  <si>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</si>
  <si>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</si>
  <si>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</si>
  <si>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</si>
  <si>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</si>
  <si>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</si>
  <si>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</si>
  <si>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</si>
  <si>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</si>
  <si>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</si>
  <si>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</si>
  <si>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</si>
  <si>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</si>
  <si>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</si>
  <si>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</si>
  <si>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</si>
  <si>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</si>
  <si>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</si>
  <si>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</si>
  <si>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</si>
  <si>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</si>
  <si>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</si>
  <si>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</si>
  <si>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</si>
  <si>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</si>
  <si>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</si>
  <si>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</si>
  <si>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</si>
  <si>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</si>
  <si>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</si>
  <si>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</si>
  <si>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</si>
  <si>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</si>
  <si>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</si>
  <si>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</si>
  <si>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</si>
  <si>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</si>
  <si>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</si>
  <si>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</si>
  <si>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</si>
  <si>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</si>
  <si>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</si>
  <si>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</si>
  <si>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</si>
  <si>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</si>
  <si>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</si>
  <si>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</si>
  <si>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</si>
  <si>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</si>
  <si>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</si>
  <si>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</si>
  <si>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</si>
  <si>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</si>
  <si>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</si>
  <si>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</si>
  <si>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</si>
  <si>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</si>
  <si>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</si>
  <si>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</si>
  <si>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</si>
  <si>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</si>
  <si>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</si>
  <si>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</si>
  <si>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</si>
  <si>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</si>
  <si>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</si>
  <si>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</si>
  <si>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</si>
  <si>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</si>
  <si>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</si>
  <si>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</si>
  <si>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</si>
  <si>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</si>
  <si>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</si>
  <si>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</si>
  <si>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</si>
  <si>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</si>
  <si>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</si>
  <si>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</si>
  <si>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</si>
  <si>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</si>
  <si>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</si>
  <si>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</si>
  <si>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</si>
  <si>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</si>
  <si>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</si>
  <si>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</si>
  <si>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</si>
  <si>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</si>
  <si>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</si>
  <si>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</si>
  <si>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</si>
  <si>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</si>
  <si>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</si>
  <si>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</si>
  <si>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</si>
  <si>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</si>
  <si>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</si>
  <si>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</si>
  <si>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</si>
  <si>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</si>
  <si>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</si>
  <si>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</si>
  <si>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</si>
  <si>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</si>
  <si>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</si>
  <si>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</si>
  <si>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</si>
  <si>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</si>
  <si>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</si>
  <si>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</si>
  <si>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</si>
  <si>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</si>
  <si>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</si>
  <si>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</si>
  <si>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</si>
  <si>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</si>
  <si>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</si>
  <si>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</si>
  <si>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</si>
  <si>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</si>
  <si>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</si>
  <si>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</si>
  <si>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</si>
  <si>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</si>
  <si>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</si>
  <si>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</si>
  <si>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</si>
  <si>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</si>
  <si>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</si>
  <si>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</si>
  <si>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</si>
  <si>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</si>
  <si>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</si>
  <si>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</si>
  <si>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</si>
  <si>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</si>
  <si>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</si>
  <si>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</si>
  <si>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</si>
  <si>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</si>
  <si>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</si>
  <si>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</si>
  <si>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</si>
  <si>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</si>
  <si>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</si>
  <si>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</si>
  <si>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</si>
  <si>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</si>
  <si>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</si>
  <si>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</si>
  <si>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</si>
  <si>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</si>
  <si>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</si>
  <si>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</si>
  <si>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</si>
  <si>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</si>
  <si>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</si>
  <si>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</si>
  <si>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</si>
  <si>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</si>
  <si>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</si>
  <si>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</si>
  <si>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</si>
  <si>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</si>
  <si>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</si>
  <si>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</si>
  <si>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</si>
  <si>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</si>
  <si>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</si>
  <si>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</si>
  <si>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</si>
  <si>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</si>
  <si>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</si>
  <si>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</si>
  <si>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</si>
  <si>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</si>
  <si>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</si>
  <si>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</si>
  <si>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</si>
  <si>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</si>
  <si>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</si>
  <si>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</si>
  <si>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</si>
  <si>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</si>
  <si>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</si>
  <si>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</si>
  <si>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</si>
  <si>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</si>
  <si>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</si>
  <si>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</si>
  <si>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</si>
  <si>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</si>
  <si>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</si>
  <si>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</si>
  <si>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</si>
  <si>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</si>
  <si>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</si>
  <si>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</si>
  <si>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</si>
  <si>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</si>
  <si>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</si>
  <si>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</si>
  <si>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</si>
  <si>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</si>
  <si>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</si>
  <si>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</si>
  <si>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</si>
  <si>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</si>
  <si>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</si>
  <si>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</si>
  <si>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</si>
  <si>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</si>
  <si>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</si>
  <si>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</si>
  <si>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</si>
  <si>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</si>
  <si>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</si>
  <si>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</si>
  <si>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</si>
  <si>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</si>
  <si>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</si>
  <si>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</si>
  <si>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</si>
  <si>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</si>
  <si>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</si>
  <si>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</si>
  <si>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</si>
  <si>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</si>
  <si>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</si>
  <si>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</si>
  <si>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</si>
  <si>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</si>
  <si>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</si>
  <si>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</si>
  <si>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</si>
  <si>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</si>
  <si>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</si>
  <si>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</si>
  <si>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</si>
  <si>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</si>
  <si>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</si>
  <si>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</si>
  <si>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</si>
  <si>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</si>
  <si>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</si>
  <si>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</si>
  <si>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</si>
  <si>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</si>
  <si>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</si>
  <si>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</si>
  <si>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</si>
  <si>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</si>
  <si>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</si>
  <si>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</si>
  <si>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</si>
  <si>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</si>
  <si>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</si>
  <si>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</si>
  <si>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</si>
  <si>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</si>
  <si>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</si>
  <si>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</si>
  <si>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</si>
  <si>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</si>
  <si>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</si>
  <si>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</si>
  <si>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</si>
  <si>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</si>
  <si>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</si>
  <si>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</si>
  <si>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</si>
  <si>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</si>
  <si>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</si>
  <si>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</si>
  <si>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</si>
  <si>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</si>
  <si>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</si>
  <si>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</si>
  <si>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</si>
  <si>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</si>
  <si>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</si>
  <si>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</si>
  <si>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</si>
  <si>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</si>
  <si>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</si>
  <si>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</si>
  <si>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</si>
  <si>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</si>
  <si>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</si>
  <si>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</si>
  <si>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</si>
  <si>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</si>
  <si>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</si>
  <si>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</si>
  <si>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</si>
  <si>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</si>
  <si>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</si>
  <si>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</si>
  <si>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</si>
  <si>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</si>
  <si>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</si>
  <si>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</si>
  <si>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</si>
  <si>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</si>
  <si>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</si>
  <si>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</si>
  <si>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</si>
  <si>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</si>
  <si>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</si>
  <si>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</si>
  <si>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</si>
  <si>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</si>
  <si>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</si>
  <si>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</si>
  <si>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</si>
  <si>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</si>
  <si>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</si>
  <si>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</si>
  <si>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</si>
  <si>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</si>
  <si>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</si>
  <si>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</si>
  <si>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</si>
  <si>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</si>
  <si>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</si>
  <si>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</si>
  <si>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</si>
  <si>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</si>
  <si>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</si>
  <si>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</si>
  <si>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</si>
  <si>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</si>
  <si>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</si>
  <si>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</si>
  <si>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</si>
  <si>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</si>
  <si>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</si>
  <si>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</si>
  <si>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</si>
  <si>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</si>
  <si>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</si>
  <si>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</si>
  <si>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</si>
  <si>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</si>
  <si>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</si>
  <si>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</si>
  <si>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</si>
  <si>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</si>
  <si>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</si>
  <si>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</si>
  <si>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</si>
  <si>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</si>
  <si>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</si>
  <si>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</si>
  <si>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</si>
  <si>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</si>
  <si>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</si>
  <si>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</si>
  <si>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</si>
  <si>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</si>
  <si>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</si>
  <si>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</si>
  <si>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</si>
  <si>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</si>
  <si>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</si>
  <si>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</si>
  <si>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</si>
  <si>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</si>
  <si>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</si>
  <si>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</si>
  <si>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</si>
  <si>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</si>
  <si>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</si>
  <si>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</si>
  <si>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</si>
  <si>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</si>
  <si>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</si>
  <si>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</si>
  <si>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</si>
  <si>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</si>
  <si>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</si>
  <si>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</si>
  <si>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</si>
  <si>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</si>
  <si>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</si>
  <si>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</si>
  <si>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</si>
  <si>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</si>
  <si>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</si>
  <si>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</si>
  <si>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</si>
  <si>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</si>
  <si>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</si>
  <si>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</si>
  <si>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</si>
  <si>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</si>
  <si>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</si>
  <si>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</si>
  <si>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</si>
  <si>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</si>
  <si>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</si>
  <si>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</si>
  <si>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</si>
  <si>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</si>
  <si>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</si>
  <si>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</si>
  <si>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</si>
  <si>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</si>
  <si>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</si>
  <si>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</si>
  <si>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</si>
  <si>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</si>
  <si>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</si>
  <si>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</si>
  <si>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</si>
  <si>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</si>
  <si>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</si>
  <si>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</si>
  <si>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</si>
  <si>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</si>
  <si>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</si>
  <si>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</si>
  <si>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</si>
  <si>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</si>
  <si>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</si>
  <si>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</si>
  <si>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</si>
  <si>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</si>
  <si>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</si>
  <si>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</si>
  <si>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</si>
  <si>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</si>
  <si>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</si>
  <si>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</si>
  <si>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</si>
  <si>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</si>
  <si>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</si>
  <si>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</si>
  <si>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</si>
  <si>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</si>
  <si>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</si>
  <si>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</si>
  <si>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</si>
  <si>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</si>
  <si>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</si>
  <si>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</si>
  <si>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</si>
  <si>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</si>
  <si>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</si>
  <si>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</si>
  <si>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</si>
  <si>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</si>
  <si>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</si>
  <si>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</si>
  <si>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</si>
  <si>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</si>
  <si>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</si>
  <si>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</si>
  <si>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</si>
  <si>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</si>
  <si>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</si>
  <si>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</si>
  <si>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</si>
  <si>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</si>
  <si>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</si>
  <si>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</si>
  <si>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</si>
  <si>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</si>
  <si>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</si>
  <si>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</si>
  <si>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</si>
  <si>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</si>
  <si>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</si>
  <si>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</si>
  <si>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</si>
  <si>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</si>
  <si>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</si>
  <si>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</si>
  <si>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</si>
  <si>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</si>
  <si>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</si>
  <si>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</si>
  <si>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</si>
  <si>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</si>
  <si>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</si>
  <si>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</si>
  <si>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</si>
  <si>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</si>
  <si>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</si>
  <si>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</si>
  <si>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</si>
  <si>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</si>
  <si>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</si>
  <si>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</si>
  <si>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</si>
  <si>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</si>
  <si>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</si>
  <si>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</si>
  <si>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</si>
  <si>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</si>
  <si>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</si>
  <si>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</si>
  <si>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</si>
  <si>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</si>
  <si>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</si>
  <si>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</si>
  <si>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</si>
  <si>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</si>
  <si>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</si>
  <si>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</si>
  <si>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</si>
  <si>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</si>
  <si>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</si>
  <si>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</si>
  <si>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</si>
  <si>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</si>
  <si>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</si>
  <si>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</si>
  <si>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</si>
  <si>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</si>
  <si>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</si>
  <si>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</si>
  <si>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</si>
  <si>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</si>
  <si>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</si>
  <si>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</si>
  <si>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</si>
  <si>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</si>
  <si>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</si>
  <si>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</si>
  <si>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</si>
  <si>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</si>
  <si>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</si>
  <si>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</si>
  <si>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</si>
  <si>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</si>
  <si>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</si>
  <si>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</si>
  <si>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</si>
  <si>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</si>
  <si>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</si>
  <si>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</si>
  <si>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</si>
  <si>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</si>
  <si>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</si>
  <si>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</si>
  <si>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</si>
  <si>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</si>
  <si>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</si>
  <si>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</si>
  <si>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</si>
  <si>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</si>
  <si>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</si>
  <si>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</si>
  <si>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</si>
  <si>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</si>
  <si>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</si>
  <si>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</si>
  <si>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</si>
  <si>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</si>
  <si>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</si>
  <si>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</si>
  <si>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</si>
  <si>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</si>
  <si>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</si>
  <si>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</si>
  <si>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</si>
  <si>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</si>
  <si>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</si>
  <si>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</si>
  <si>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</si>
  <si>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</si>
  <si>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</si>
  <si>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</si>
  <si>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</si>
  <si>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</si>
  <si>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</si>
  <si>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</si>
  <si>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</si>
  <si>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</si>
  <si>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</si>
  <si>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</si>
  <si>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</si>
  <si>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</si>
  <si>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</si>
  <si>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</si>
  <si>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</si>
  <si>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</si>
  <si>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</si>
  <si>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</si>
  <si>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</si>
  <si>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</si>
  <si>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</si>
  <si>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</si>
  <si>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</si>
  <si>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</si>
  <si>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</si>
  <si>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</si>
  <si>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</si>
  <si>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</si>
  <si>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</si>
  <si>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</si>
  <si>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</si>
  <si>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</si>
  <si>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</si>
  <si>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</si>
  <si>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</si>
  <si>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</si>
  <si>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</si>
  <si>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</si>
  <si>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</si>
  <si>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</si>
  <si>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</si>
  <si>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</si>
  <si>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</si>
  <si>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</si>
  <si>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</si>
  <si>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</si>
  <si>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</si>
  <si>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</si>
  <si>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</si>
  <si>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</si>
  <si>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</si>
  <si>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</si>
  <si>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</si>
  <si>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</si>
  <si>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</si>
  <si>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</si>
  <si>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</si>
  <si>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</si>
  <si>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</si>
  <si>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</si>
  <si>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</si>
  <si>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</si>
  <si>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</si>
  <si>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</si>
  <si>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</si>
  <si>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</si>
  <si>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</si>
  <si>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</si>
  <si>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</si>
  <si>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</si>
  <si>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</si>
  <si>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</si>
  <si>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</si>
  <si>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</si>
  <si>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</si>
  <si>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</si>
  <si>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</si>
  <si>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</si>
  <si>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</si>
  <si>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</si>
  <si>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</si>
  <si>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</si>
  <si>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</si>
  <si>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</si>
  <si>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</si>
  <si>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</si>
  <si>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</si>
  <si>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</si>
  <si>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</si>
  <si>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</si>
  <si>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</si>
  <si>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</si>
  <si>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</si>
  <si>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</si>
  <si>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</si>
  <si>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</si>
  <si>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</si>
  <si>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</si>
  <si>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</si>
  <si>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</si>
  <si>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</si>
  <si>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</si>
  <si>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</si>
  <si>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</si>
  <si>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</si>
  <si>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</si>
  <si>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</si>
  <si>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</si>
  <si>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</si>
  <si>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</si>
  <si>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</si>
  <si>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</si>
  <si>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</si>
  <si>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</si>
  <si>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</si>
  <si>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</si>
  <si>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</si>
  <si>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</si>
  <si>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</si>
  <si>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</si>
  <si>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</si>
  <si>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</si>
  <si>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</si>
  <si>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</si>
  <si>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</si>
  <si>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</si>
  <si>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</si>
  <si>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</si>
  <si>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</si>
  <si>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</si>
  <si>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</si>
  <si>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</si>
  <si>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</si>
  <si>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</si>
  <si>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</si>
  <si>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</si>
  <si>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</si>
  <si>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</si>
  <si>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</si>
  <si>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</si>
  <si>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</si>
  <si>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</si>
  <si>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</si>
  <si>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</si>
  <si>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</si>
  <si>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</si>
  <si>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</si>
  <si>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</si>
  <si>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</si>
  <si>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</si>
  <si>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</si>
  <si>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</si>
  <si>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</si>
  <si>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</si>
  <si>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</si>
  <si>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</si>
  <si>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</si>
  <si>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</si>
  <si>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</si>
  <si>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</si>
  <si>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</si>
  <si>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</si>
  <si>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</si>
  <si>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</si>
  <si>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</si>
  <si>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</si>
  <si>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</si>
  <si>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</si>
  <si>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</si>
  <si>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</si>
  <si>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</si>
  <si>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</si>
  <si>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</si>
  <si>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</si>
  <si>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</si>
  <si>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</si>
  <si>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</si>
  <si>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</si>
  <si>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</si>
  <si>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</si>
  <si>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</si>
  <si>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</si>
  <si>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</si>
  <si>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</si>
  <si>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</si>
  <si>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</si>
  <si>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</si>
  <si>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</si>
  <si>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</si>
  <si>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</si>
  <si>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</si>
  <si>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</si>
  <si>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</si>
  <si>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</si>
  <si>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</si>
  <si>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</si>
  <si>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</si>
  <si>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</si>
  <si>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</si>
  <si>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</si>
  <si>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</si>
  <si>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</si>
  <si>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</si>
  <si>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</si>
  <si>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</si>
  <si>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</si>
  <si>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</si>
  <si>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</si>
  <si>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</si>
  <si>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</si>
  <si>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</si>
  <si>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</si>
  <si>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</si>
  <si>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</si>
  <si>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</si>
  <si>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</si>
  <si>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</si>
  <si>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</si>
  <si>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</si>
  <si>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</si>
  <si>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</si>
  <si>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</si>
  <si>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</si>
  <si>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</si>
  <si>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</si>
  <si>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</si>
  <si>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</si>
  <si>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</si>
  <si>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</si>
  <si>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</si>
  <si>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</si>
  <si>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</si>
  <si>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</si>
  <si>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</si>
  <si>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</si>
  <si>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</si>
  <si>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</si>
  <si>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</si>
  <si>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</si>
  <si>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</si>
  <si>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</si>
  <si>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</si>
  <si>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</si>
  <si>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</si>
  <si>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</si>
  <si>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</si>
  <si>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</si>
  <si>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</si>
  <si>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</si>
  <si>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</si>
  <si>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</si>
  <si>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</si>
  <si>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</si>
  <si>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</si>
  <si>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</si>
  <si>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</si>
  <si>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</si>
  <si>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</si>
  <si>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</si>
  <si>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</si>
  <si>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</si>
  <si>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</si>
  <si>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</si>
  <si>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</si>
  <si>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</si>
  <si>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</si>
  <si>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</si>
  <si>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</si>
  <si>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</si>
  <si>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</si>
  <si>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</si>
  <si>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</si>
  <si>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</si>
  <si>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</si>
  <si>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</si>
  <si>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</si>
  <si>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</si>
  <si>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</si>
  <si>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</si>
  <si>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</si>
  <si>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</si>
  <si>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</si>
  <si>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</si>
  <si>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</si>
  <si>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</si>
  <si>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</si>
  <si>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</si>
  <si>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</si>
  <si>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</si>
  <si>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</si>
  <si>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</si>
  <si>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</si>
  <si>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</si>
  <si>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</si>
  <si>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</si>
  <si>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</si>
  <si>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</si>
  <si>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</si>
  <si>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</si>
  <si>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</si>
  <si>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</si>
  <si>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</si>
  <si>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</si>
  <si>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</si>
  <si>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</si>
  <si>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</si>
  <si>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</si>
  <si>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</si>
  <si>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</si>
  <si>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</si>
  <si>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</si>
  <si>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</si>
  <si>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</si>
  <si>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</si>
  <si>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</si>
  <si>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</si>
  <si>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</si>
  <si>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</si>
  <si>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</si>
  <si>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</si>
  <si>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</si>
  <si>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</si>
  <si>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</si>
  <si>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</si>
  <si>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</si>
  <si>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</si>
  <si>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</si>
  <si>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</si>
  <si>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</si>
  <si>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</si>
  <si>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</si>
  <si>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</si>
  <si>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</si>
  <si>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</si>
  <si>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</si>
  <si>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</si>
  <si>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</si>
  <si>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</si>
  <si>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</si>
  <si>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</si>
  <si>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</si>
  <si>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</si>
  <si>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</si>
  <si>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</si>
  <si>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</si>
  <si>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</si>
  <si>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</si>
  <si>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</si>
  <si>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</si>
  <si>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</si>
  <si>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</si>
  <si>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</si>
  <si>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</si>
  <si>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</si>
  <si>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</si>
  <si>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</si>
  <si>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</si>
  <si>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</si>
  <si>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</si>
  <si>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</si>
  <si>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</si>
  <si>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</si>
  <si>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</si>
  <si>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</si>
  <si>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</si>
  <si>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</si>
  <si>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</si>
  <si>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</si>
  <si>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</si>
  <si>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</si>
  <si>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</si>
  <si>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</si>
  <si>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</si>
  <si>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</si>
  <si>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</si>
  <si>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</si>
  <si>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</si>
  <si>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</si>
  <si>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</si>
  <si>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</si>
  <si>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</si>
  <si>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</si>
  <si>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</si>
  <si>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</si>
  <si>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</si>
  <si>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</si>
  <si>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</si>
  <si>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</si>
  <si>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</si>
  <si>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</si>
  <si>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</si>
  <si>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</si>
  <si>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</si>
  <si>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</si>
  <si>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</si>
  <si>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</si>
  <si>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</si>
  <si>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</si>
  <si>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</si>
  <si>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</si>
  <si>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</si>
  <si>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</si>
  <si>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</si>
  <si>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</si>
  <si>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</si>
  <si>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</si>
  <si>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</si>
  <si>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</si>
  <si>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</si>
  <si>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</si>
  <si>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</si>
  <si>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</si>
  <si>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</si>
  <si>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</si>
  <si>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</si>
  <si>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</si>
  <si>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</si>
  <si>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</si>
  <si>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</si>
  <si>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</si>
  <si>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</si>
  <si>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</si>
  <si>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</si>
  <si>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</si>
  <si>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</si>
  <si>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</si>
  <si>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</si>
  <si>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</si>
  <si>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</si>
  <si>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</si>
  <si>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</si>
  <si>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</si>
  <si>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</si>
  <si>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</si>
  <si>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</si>
  <si>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</si>
  <si>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</si>
  <si>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</si>
  <si>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</si>
  <si>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</si>
  <si>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</si>
  <si>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</si>
  <si>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</si>
  <si>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</si>
  <si>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</si>
  <si>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</si>
  <si>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</si>
  <si>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</si>
  <si>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</si>
  <si>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</si>
  <si>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</si>
  <si>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</si>
  <si>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</si>
  <si>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</si>
  <si>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</si>
  <si>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</si>
  <si>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</si>
  <si>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</si>
  <si>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</si>
  <si>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</si>
  <si>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</si>
  <si>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</si>
  <si>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</si>
  <si>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</si>
  <si>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</si>
  <si>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</si>
  <si>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</si>
  <si>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</si>
  <si>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</si>
  <si>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</si>
  <si>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</si>
  <si>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</si>
  <si>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</si>
  <si>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</si>
  <si>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</si>
  <si>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</si>
  <si>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</si>
  <si>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</si>
  <si>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</si>
  <si>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</si>
  <si>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</si>
  <si>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</si>
  <si>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</si>
  <si>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</si>
  <si>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</si>
  <si>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</si>
  <si>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</si>
  <si>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</si>
  <si>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</si>
  <si>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</si>
  <si>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</si>
  <si>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</si>
  <si>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</si>
  <si>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</si>
  <si>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</si>
  <si>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</si>
  <si>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</si>
  <si>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</si>
  <si>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</si>
  <si>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</si>
  <si>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</si>
  <si>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</si>
  <si>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</si>
  <si>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</si>
  <si>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</si>
  <si>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</si>
  <si>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</si>
  <si>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</si>
  <si>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</si>
  <si>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</si>
  <si>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</si>
  <si>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</si>
  <si>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</si>
  <si>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</si>
  <si>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</si>
  <si>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</si>
  <si>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</si>
  <si>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</si>
  <si>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</si>
  <si>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</si>
  <si>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</si>
  <si>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</si>
  <si>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</si>
  <si>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</si>
  <si>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</si>
  <si>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</si>
  <si>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</si>
  <si>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</si>
  <si>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</si>
  <si>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</si>
  <si>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</si>
  <si>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</si>
  <si>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</si>
  <si>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</si>
  <si>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</si>
  <si>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</si>
  <si>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</si>
  <si>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</si>
  <si>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</si>
  <si>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</si>
  <si>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</si>
  <si>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</si>
  <si>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</si>
  <si>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</si>
  <si>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</si>
  <si>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</si>
  <si>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</si>
  <si>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</si>
  <si>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</si>
  <si>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</si>
  <si>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</si>
  <si>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</si>
  <si>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</si>
  <si>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</si>
  <si>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</si>
  <si>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</si>
  <si>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</si>
  <si>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</si>
  <si>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</si>
  <si>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</si>
  <si>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</si>
  <si>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</si>
  <si>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</si>
  <si>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</si>
  <si>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</si>
  <si>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</si>
  <si>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</si>
  <si>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</si>
  <si>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</si>
  <si>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</si>
  <si>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</si>
  <si>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</si>
  <si>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</si>
  <si>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</si>
  <si>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</si>
  <si>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</si>
  <si>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</si>
  <si>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</si>
  <si>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</si>
  <si>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</si>
  <si>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</si>
  <si>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</si>
  <si>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</si>
  <si>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</si>
  <si>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</si>
  <si>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</si>
  <si>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</si>
  <si>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</si>
  <si>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</si>
  <si>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</si>
  <si>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</si>
  <si>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</si>
  <si>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</si>
  <si>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</si>
  <si>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</si>
  <si>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</si>
  <si>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</si>
  <si>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</si>
  <si>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</si>
  <si>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</si>
  <si>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</si>
  <si>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</si>
  <si>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</si>
  <si>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</si>
  <si>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</si>
  <si>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</si>
  <si>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</si>
  <si>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</si>
  <si>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</si>
  <si>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</si>
  <si>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</si>
  <si>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</si>
  <si>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</si>
  <si>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</si>
  <si>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</si>
  <si>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</si>
  <si>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</si>
  <si>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</si>
  <si>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</si>
  <si>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</si>
  <si>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</si>
  <si>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</si>
  <si>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</si>
  <si>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</si>
  <si>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</si>
  <si>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</si>
  <si>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</si>
  <si>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</si>
  <si>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</si>
  <si>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</si>
  <si>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</si>
  <si>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</si>
  <si>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</si>
  <si>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</si>
  <si>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</si>
  <si>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</si>
  <si>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</si>
  <si>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</si>
  <si>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</si>
  <si>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</si>
  <si>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</si>
  <si>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</si>
  <si>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</si>
  <si>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</si>
  <si>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</si>
  <si>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</si>
  <si>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</si>
  <si>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</si>
  <si>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</si>
  <si>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</si>
  <si>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</si>
  <si>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</si>
  <si>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</si>
  <si>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</si>
  <si>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</si>
  <si>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</si>
  <si>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</si>
  <si>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</si>
  <si>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</si>
  <si>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</si>
  <si>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</si>
  <si>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</si>
  <si>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</si>
  <si>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</si>
  <si>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</si>
  <si>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</si>
  <si>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</si>
  <si>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</si>
  <si>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</si>
  <si>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</si>
  <si>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</si>
  <si>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</si>
  <si>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</si>
  <si>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</si>
  <si>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</si>
  <si>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</si>
  <si>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</si>
  <si>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</si>
  <si>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</si>
  <si>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</si>
  <si>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</si>
  <si>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</si>
  <si>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</si>
  <si>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</si>
  <si>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</si>
  <si>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</si>
  <si>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</si>
  <si>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</si>
  <si>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</si>
  <si>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</si>
  <si>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</si>
  <si>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</si>
  <si>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</si>
  <si>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</si>
  <si>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</si>
  <si>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</si>
  <si>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</si>
  <si>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</si>
  <si>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</si>
  <si>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</si>
  <si>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</si>
  <si>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</si>
  <si>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</si>
  <si>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</si>
  <si>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</si>
  <si>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</si>
  <si>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</si>
  <si>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</si>
  <si>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</si>
  <si>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</si>
  <si>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</si>
  <si>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</si>
  <si>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</si>
  <si>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</si>
  <si>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</si>
  <si>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</si>
  <si>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</si>
  <si>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</si>
  <si>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</si>
  <si>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</si>
  <si>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</si>
  <si>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</si>
  <si>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</si>
  <si>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</si>
  <si>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</si>
  <si>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</si>
  <si>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</si>
  <si>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</si>
  <si>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</si>
  <si>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</si>
  <si>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</si>
  <si>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</si>
  <si>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</si>
  <si>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</si>
  <si>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</si>
  <si>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</si>
  <si>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</si>
  <si>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</si>
  <si>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</si>
  <si>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</si>
  <si>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</si>
  <si>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</si>
  <si>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</si>
  <si>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</si>
  <si>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</si>
  <si>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</si>
  <si>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</si>
  <si>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</si>
  <si>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</si>
  <si>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</si>
  <si>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</si>
  <si>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</si>
  <si>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</si>
  <si>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</si>
  <si>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</si>
  <si>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</si>
  <si>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</si>
  <si>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</si>
  <si>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</si>
  <si>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</si>
  <si>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</si>
  <si>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</si>
  <si>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</si>
  <si>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</si>
  <si>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</si>
  <si>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</si>
  <si>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</si>
  <si>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</si>
  <si>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</si>
  <si>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</si>
  <si>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</si>
  <si>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</si>
  <si>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</si>
  <si>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</si>
  <si>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</si>
  <si>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</si>
  <si>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</si>
  <si>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</si>
  <si>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</si>
  <si>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</si>
  <si>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</si>
  <si>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</si>
  <si>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</si>
  <si>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</si>
  <si>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</si>
  <si>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</si>
  <si>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</si>
  <si>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</si>
  <si>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</si>
  <si>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</si>
  <si>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</si>
  <si>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</si>
  <si>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</si>
  <si>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</si>
  <si>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</si>
  <si>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</si>
  <si>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</si>
  <si>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</si>
  <si>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</si>
  <si>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</si>
  <si>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</si>
  <si>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</si>
  <si>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</si>
  <si>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</si>
  <si>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</si>
  <si>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</si>
  <si>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</si>
  <si>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</si>
  <si>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</si>
  <si>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</si>
  <si>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</si>
  <si>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</si>
  <si>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</si>
  <si>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</si>
  <si>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</si>
  <si>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</si>
  <si>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</si>
  <si>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</si>
  <si>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</si>
  <si>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</si>
  <si>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</si>
  <si>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</si>
  <si>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</si>
  <si>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</si>
  <si>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</si>
  <si>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</si>
  <si>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</si>
  <si>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</si>
  <si>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</si>
  <si>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</si>
  <si>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</si>
  <si>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</si>
  <si>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</si>
  <si>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</si>
  <si>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</si>
  <si>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</si>
  <si>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</si>
  <si>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</si>
  <si>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</si>
  <si>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</si>
  <si>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</si>
  <si>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</si>
  <si>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</si>
  <si>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</si>
  <si>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</si>
  <si>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</si>
  <si>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</si>
  <si>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</si>
  <si>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</si>
  <si>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</si>
  <si>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</si>
  <si>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</si>
  <si>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</si>
  <si>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</si>
  <si>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</si>
  <si>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</si>
  <si>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</si>
  <si>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</si>
  <si>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</si>
  <si>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</si>
  <si>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</si>
  <si>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</si>
  <si>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</si>
  <si>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</si>
  <si>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</si>
  <si>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</si>
  <si>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</si>
  <si>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</si>
  <si>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</si>
  <si>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</si>
  <si>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</si>
  <si>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</si>
  <si>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</si>
  <si>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</si>
  <si>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</si>
  <si>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</si>
  <si>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</si>
  <si>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</si>
  <si>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</si>
  <si>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</si>
  <si>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</si>
  <si>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</si>
  <si>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</si>
  <si>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</si>
  <si>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</si>
  <si>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</si>
  <si>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</si>
  <si>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</si>
  <si>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</si>
  <si>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</si>
  <si>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</si>
  <si>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</si>
  <si>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</si>
  <si>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</si>
  <si>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</si>
  <si>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</si>
  <si>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</si>
  <si>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</si>
  <si>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</si>
  <si>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</si>
  <si>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</si>
  <si>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</si>
  <si>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</si>
  <si>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</si>
  <si>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</si>
  <si>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</si>
  <si>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</si>
  <si>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</si>
  <si>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</si>
  <si>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</si>
  <si>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</si>
  <si>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</si>
  <si>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</si>
  <si>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</si>
  <si>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</si>
  <si>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</si>
  <si>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</si>
  <si>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</si>
  <si>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</si>
  <si>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</si>
  <si>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</si>
  <si>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</si>
  <si>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</si>
  <si>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</si>
  <si>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</si>
  <si>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</si>
  <si>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</si>
  <si>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</si>
  <si>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</si>
  <si>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</si>
  <si>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</si>
  <si>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</si>
  <si>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</si>
  <si>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</si>
  <si>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</si>
  <si>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</si>
  <si>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</si>
  <si>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</si>
  <si>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</si>
  <si>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</si>
  <si>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</si>
  <si>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</si>
  <si>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</si>
  <si>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</si>
  <si>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</si>
  <si>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</si>
  <si>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</si>
  <si>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</si>
  <si>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</si>
  <si>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</si>
  <si>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</si>
  <si>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</si>
  <si>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</si>
  <si>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</si>
  <si>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</si>
  <si>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</si>
  <si>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</si>
  <si>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</si>
  <si>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</si>
  <si>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</si>
  <si>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</si>
  <si>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</si>
  <si>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</si>
  <si>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</si>
  <si>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</si>
  <si>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</si>
  <si>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</si>
  <si>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</si>
  <si>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</si>
  <si>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</si>
  <si>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</si>
  <si>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</si>
  <si>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</si>
  <si>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</si>
  <si>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</si>
  <si>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</si>
  <si>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</si>
  <si>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</si>
  <si>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</si>
  <si>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</si>
  <si>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</si>
  <si>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</si>
  <si>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</si>
  <si>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</si>
  <si>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</si>
  <si>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</si>
  <si>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</si>
  <si>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</si>
  <si>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</si>
  <si>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</si>
  <si>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</si>
  <si>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</si>
  <si>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</si>
  <si>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</si>
  <si>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</si>
  <si>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</si>
  <si>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</si>
  <si>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</si>
  <si>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</si>
  <si>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</si>
  <si>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</si>
  <si>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</si>
  <si>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</si>
  <si>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</si>
  <si>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</si>
  <si>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</si>
  <si>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</si>
  <si>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</si>
  <si>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</si>
  <si>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</si>
  <si>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</si>
  <si>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</si>
  <si>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</si>
  <si>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</si>
  <si>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</si>
  <si>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</si>
  <si>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</si>
  <si>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</si>
  <si>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</si>
  <si>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</si>
  <si>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</si>
  <si>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</si>
  <si>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</si>
  <si>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</si>
  <si>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</si>
  <si>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</si>
  <si>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</si>
  <si>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</si>
  <si>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</si>
  <si>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</si>
  <si>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</si>
  <si>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</si>
  <si>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</si>
  <si>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</si>
  <si>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</si>
  <si>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</si>
  <si>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</si>
  <si>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</si>
  <si>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</si>
  <si>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</si>
  <si>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</si>
  <si>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</si>
  <si>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</si>
  <si>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</si>
  <si>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</si>
  <si>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</si>
  <si>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</si>
  <si>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</si>
  <si>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</si>
  <si>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</si>
  <si>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</si>
  <si>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</si>
  <si>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</si>
  <si>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</si>
  <si>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</si>
  <si>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</si>
  <si>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</si>
  <si>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</si>
  <si>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</si>
  <si>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</si>
  <si>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</si>
  <si>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</si>
  <si>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</si>
  <si>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</si>
  <si>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</si>
  <si>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</si>
  <si>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</si>
  <si>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</si>
  <si>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</si>
  <si>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</si>
  <si>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</si>
  <si>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</si>
  <si>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</si>
  <si>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</si>
  <si>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</si>
  <si>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</si>
  <si>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</si>
  <si>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</si>
  <si>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</si>
  <si>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</si>
  <si>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</si>
  <si>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</si>
  <si>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</si>
  <si>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</si>
  <si>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</si>
  <si>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</si>
  <si>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</si>
  <si>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</si>
  <si>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</si>
  <si>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</si>
  <si>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</si>
  <si>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</si>
  <si>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</si>
  <si>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</si>
  <si>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</si>
  <si>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</si>
  <si>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</si>
  <si>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</si>
  <si>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</si>
  <si>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</si>
  <si>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</si>
  <si>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</si>
  <si>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</si>
  <si>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</si>
  <si>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</si>
  <si>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</si>
  <si>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</si>
  <si>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</si>
  <si>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</si>
  <si>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</si>
  <si>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</si>
  <si>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</si>
  <si>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</si>
  <si>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</si>
  <si>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</si>
  <si>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</si>
  <si>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</si>
  <si>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</si>
  <si>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</si>
  <si>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</si>
  <si>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</si>
  <si>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</si>
  <si>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</si>
  <si>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</si>
  <si>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</si>
  <si>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</si>
  <si>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</si>
  <si>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</si>
  <si>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</si>
  <si>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</si>
  <si>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</si>
  <si>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</si>
  <si>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</si>
  <si>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</si>
  <si>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</si>
  <si>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</si>
  <si>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</si>
  <si>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</si>
  <si>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</si>
  <si>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</si>
  <si>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</si>
  <si>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</si>
  <si>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</si>
  <si>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</si>
  <si>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</si>
  <si>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</si>
  <si>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</si>
  <si>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</si>
  <si>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</si>
  <si>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</si>
  <si>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</si>
  <si>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</si>
  <si>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</si>
  <si>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</si>
  <si>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</si>
  <si>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</si>
  <si>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</si>
  <si>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</si>
  <si>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</si>
  <si>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</si>
  <si>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</si>
  <si>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</si>
  <si>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</si>
  <si>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</si>
  <si>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</si>
  <si>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</si>
  <si>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</si>
  <si>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</si>
  <si>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</si>
  <si>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</si>
  <si>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</si>
  <si>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</si>
  <si>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</si>
  <si>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</si>
  <si>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</si>
  <si>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</si>
  <si>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</si>
  <si>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</si>
  <si>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</si>
  <si>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</si>
  <si>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</si>
  <si>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</si>
  <si>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</si>
  <si>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</si>
  <si>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</si>
  <si>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</si>
  <si>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</si>
  <si>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</si>
  <si>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</si>
  <si>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</si>
  <si>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</si>
  <si>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</si>
  <si>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</si>
  <si>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</si>
  <si>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</si>
  <si>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</si>
  <si>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</si>
  <si>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</si>
  <si>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</si>
  <si>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</si>
  <si>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</si>
  <si>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</si>
  <si>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</si>
  <si>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</si>
  <si>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</si>
  <si>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</si>
  <si>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</si>
  <si>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</si>
  <si>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</si>
  <si>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</si>
  <si>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</si>
  <si>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</si>
  <si>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</si>
  <si>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</si>
  <si>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</si>
  <si>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</si>
  <si>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</si>
  <si>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</si>
  <si>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</si>
  <si>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</si>
  <si>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</si>
  <si>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</si>
  <si>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</si>
  <si>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</si>
  <si>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</si>
  <si>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</si>
  <si>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</si>
  <si>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</si>
  <si>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</si>
  <si>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</si>
  <si>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</si>
  <si>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</si>
  <si>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</si>
  <si>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</si>
  <si>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</si>
  <si>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</si>
  <si>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</si>
  <si>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</si>
  <si>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</si>
  <si>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</si>
  <si>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</si>
  <si>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</si>
  <si>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</si>
  <si>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</si>
  <si>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</si>
  <si>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</si>
  <si>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</si>
  <si>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</si>
  <si>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</si>
  <si>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</si>
  <si>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</si>
  <si>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</si>
  <si>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</si>
  <si>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</si>
  <si>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</si>
  <si>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</si>
  <si>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</si>
  <si>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</si>
  <si>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</si>
  <si>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</si>
  <si>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</si>
  <si>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</si>
  <si>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</si>
  <si>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</si>
  <si>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</si>
  <si>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</si>
  <si>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</si>
  <si>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</si>
  <si>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</si>
  <si>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</si>
  <si>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</si>
  <si>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</si>
  <si>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</si>
  <si>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</si>
  <si>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</si>
  <si>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</si>
  <si>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</si>
  <si>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</si>
  <si>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</si>
  <si>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</si>
  <si>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</si>
  <si>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</si>
  <si>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</si>
  <si>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</si>
  <si>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</si>
  <si>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</si>
  <si>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</si>
  <si>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</si>
  <si>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</si>
  <si>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</si>
  <si>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</si>
  <si>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</si>
  <si>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</si>
  <si>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</si>
  <si>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</si>
  <si>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</si>
  <si>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</si>
  <si>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</si>
  <si>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</si>
  <si>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</si>
  <si>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</si>
  <si>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</si>
  <si>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</si>
  <si>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</si>
  <si>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</si>
  <si>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</si>
  <si>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</si>
  <si>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</si>
  <si>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</si>
  <si>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</si>
  <si>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</si>
  <si>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</si>
  <si>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</si>
  <si>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</si>
  <si>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</si>
  <si>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</si>
  <si>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</si>
  <si>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</si>
  <si>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</si>
  <si>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</si>
  <si>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</si>
  <si>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</si>
  <si>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</si>
  <si>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</si>
  <si>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</si>
  <si>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</si>
  <si>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</si>
  <si>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</si>
  <si>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</si>
  <si>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</si>
  <si>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</si>
  <si>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</si>
  <si>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</si>
  <si>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</si>
  <si>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</si>
  <si>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</si>
  <si>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</si>
  <si>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</si>
  <si>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</si>
  <si>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</si>
  <si>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</si>
  <si>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</si>
  <si>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</si>
  <si>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</si>
  <si>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</si>
  <si>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</si>
  <si>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</si>
  <si>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</si>
  <si>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</si>
  <si>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</si>
  <si>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</si>
  <si>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</si>
  <si>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</si>
  <si>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</si>
  <si>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</si>
  <si>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</si>
  <si>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</si>
  <si>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</si>
  <si>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</si>
  <si>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</si>
  <si>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</si>
  <si>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</si>
  <si>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</si>
  <si>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</si>
  <si>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</si>
  <si>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</si>
  <si>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</si>
  <si>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</si>
  <si>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</si>
  <si>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</si>
  <si>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</si>
  <si>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</si>
  <si>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</si>
  <si>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</si>
  <si>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</si>
  <si>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</si>
  <si>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</si>
  <si>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</si>
  <si>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</si>
  <si>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</si>
  <si>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</si>
  <si>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</si>
  <si>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</si>
  <si>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</si>
  <si>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</si>
  <si>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</si>
  <si>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</si>
  <si>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</si>
  <si>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</si>
  <si>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</si>
  <si>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</si>
  <si>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</si>
  <si>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</si>
  <si>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</si>
  <si>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</si>
  <si>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</si>
  <si>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</si>
  <si>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</si>
  <si>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</si>
  <si>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</si>
  <si>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</si>
  <si>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</si>
  <si>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</si>
  <si>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</si>
  <si>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</si>
  <si>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</si>
  <si>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</si>
  <si>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</si>
  <si>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</si>
  <si>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</si>
  <si>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</si>
  <si>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</si>
  <si>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</si>
  <si>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</si>
  <si>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</si>
  <si>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</si>
  <si>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</si>
  <si>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</si>
  <si>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</si>
  <si>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</si>
  <si>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</si>
  <si>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</si>
  <si>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</si>
  <si>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</si>
  <si>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</si>
  <si>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</si>
  <si>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</si>
  <si>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</si>
  <si>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</si>
  <si>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</si>
  <si>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</si>
  <si>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</si>
  <si>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</si>
  <si>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</si>
  <si>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</si>
  <si>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</si>
  <si>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</si>
  <si>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</si>
  <si>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</si>
  <si>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</si>
  <si>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</si>
  <si>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</si>
  <si>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</si>
  <si>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</si>
  <si>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</si>
  <si>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</si>
  <si>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</si>
  <si>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</si>
  <si>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</si>
  <si>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</si>
  <si>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</si>
  <si>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</si>
  <si>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</si>
  <si>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</si>
  <si>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</si>
  <si>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</si>
  <si>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</si>
  <si>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</si>
  <si>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</si>
  <si>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</si>
  <si>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</si>
  <si>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</si>
  <si>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</si>
  <si>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</si>
  <si>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</si>
  <si>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</si>
  <si>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</si>
  <si>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</si>
  <si>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</si>
  <si>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</si>
  <si>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</si>
  <si>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</si>
  <si>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</si>
  <si>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</si>
  <si>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</si>
  <si>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</si>
  <si>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</si>
  <si>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</si>
  <si>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</si>
  <si>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</si>
  <si>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</si>
  <si>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</si>
  <si>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</si>
  <si>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</si>
  <si>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</si>
  <si>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</si>
  <si>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</si>
  <si>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</si>
  <si>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</si>
  <si>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</si>
  <si>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</si>
  <si>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</si>
  <si>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</si>
  <si>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</si>
  <si>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</si>
  <si>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</si>
  <si>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</si>
  <si>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</si>
  <si>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</si>
  <si>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</si>
  <si>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</si>
  <si>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</si>
  <si>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</si>
  <si>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</si>
  <si>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</si>
  <si>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</si>
  <si>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</si>
  <si>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</si>
  <si>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</si>
  <si>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</si>
  <si>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</si>
  <si>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</si>
  <si>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</si>
  <si>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</si>
  <si>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</si>
  <si>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</si>
  <si>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</si>
  <si>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</si>
  <si>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</si>
  <si>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</si>
  <si>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</si>
  <si>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</si>
  <si>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</si>
  <si>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</si>
  <si>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</si>
  <si>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</si>
  <si>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</si>
  <si>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</si>
  <si>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</si>
  <si>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</si>
  <si>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</si>
  <si>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</si>
  <si>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</si>
  <si>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</si>
  <si>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</si>
  <si>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</si>
  <si>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</si>
  <si>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</si>
  <si>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</si>
  <si>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</si>
  <si>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</si>
  <si>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</si>
  <si>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</si>
  <si>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</si>
  <si>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</si>
  <si>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</si>
  <si>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</si>
  <si>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</si>
  <si>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</si>
  <si>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</si>
  <si>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</si>
  <si>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</si>
  <si>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</si>
  <si>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</si>
  <si>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</si>
  <si>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</si>
  <si>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</si>
  <si>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</si>
  <si>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</si>
  <si>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</si>
  <si>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</si>
  <si>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</si>
  <si>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</si>
  <si>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</si>
  <si>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</si>
  <si>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</si>
  <si>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</si>
  <si>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</si>
  <si>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</si>
  <si>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</si>
  <si>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</si>
  <si>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</si>
  <si>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</si>
  <si>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</si>
  <si>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</si>
  <si>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</si>
  <si>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</si>
  <si>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</si>
  <si>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</si>
  <si>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</si>
  <si>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</si>
  <si>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</si>
  <si>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</si>
  <si>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</si>
  <si>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</si>
  <si>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</si>
  <si>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</si>
  <si>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</si>
  <si>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</si>
  <si>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</si>
  <si>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</si>
  <si>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</si>
  <si>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</si>
  <si>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</si>
  <si>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</si>
  <si>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</si>
  <si>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</si>
  <si>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</si>
  <si>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</si>
  <si>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</si>
  <si>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</si>
  <si>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</si>
  <si>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</si>
  <si>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</si>
  <si>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</si>
  <si>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</si>
  <si>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</si>
  <si>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</si>
  <si>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</si>
  <si>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</si>
  <si>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</si>
  <si>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</si>
  <si>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</si>
  <si>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</si>
  <si>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</si>
  <si>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</si>
  <si>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</si>
  <si>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</si>
  <si>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</si>
  <si>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</si>
  <si>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</si>
  <si>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</si>
  <si>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</si>
  <si>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</si>
  <si>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</si>
  <si>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</si>
  <si>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</si>
  <si>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</si>
  <si>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</si>
  <si>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</si>
  <si>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</si>
  <si>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</si>
  <si>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</si>
  <si>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</si>
  <si>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</si>
  <si>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</si>
  <si>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</si>
  <si>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</si>
  <si>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</si>
  <si>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</si>
  <si>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</si>
  <si>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</si>
  <si>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</si>
  <si>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</si>
  <si>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</si>
  <si>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</si>
  <si>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</si>
  <si>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</si>
  <si>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</si>
  <si>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</si>
  <si>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</si>
  <si>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</si>
  <si>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</si>
  <si>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</si>
  <si>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</si>
  <si>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</si>
  <si>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</si>
  <si>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</si>
  <si>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</si>
  <si>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</si>
  <si>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</si>
  <si>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</si>
  <si>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</si>
  <si>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</si>
  <si>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</si>
  <si>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</si>
  <si>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</si>
  <si>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</si>
  <si>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</si>
  <si>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</si>
  <si>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</si>
  <si>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</si>
  <si>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</si>
  <si>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</si>
  <si>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</si>
  <si>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</si>
  <si>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</si>
  <si>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</si>
  <si>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</si>
  <si>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</si>
  <si>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</si>
  <si>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</si>
  <si>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</si>
  <si>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</si>
  <si>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</si>
  <si>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</si>
  <si>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</si>
  <si>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</si>
  <si>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</si>
  <si>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</si>
  <si>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</si>
  <si>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</si>
  <si>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</si>
  <si>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</si>
  <si>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</si>
  <si>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</si>
  <si>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</si>
  <si>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</si>
  <si>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</si>
  <si>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</si>
  <si>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</si>
  <si>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</si>
  <si>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</si>
  <si>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</si>
  <si>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</si>
  <si>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</si>
  <si>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</si>
  <si>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</si>
  <si>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</si>
  <si>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</si>
  <si>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</si>
  <si>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</si>
  <si>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</si>
  <si>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</si>
  <si>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</si>
  <si>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</si>
  <si>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</si>
  <si>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</si>
  <si>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</si>
  <si>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</si>
  <si>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</si>
  <si>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</si>
  <si>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</si>
  <si>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</si>
  <si>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</si>
  <si>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</si>
  <si>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</si>
  <si>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</si>
  <si>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</si>
  <si>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</si>
  <si>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</si>
  <si>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</si>
  <si>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</si>
  <si>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</si>
  <si>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</si>
  <si>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</si>
  <si>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</si>
  <si>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</si>
  <si>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</si>
  <si>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</si>
  <si>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</si>
  <si>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</si>
  <si>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</si>
  <si>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</si>
  <si>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</si>
  <si>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</si>
  <si>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</si>
  <si>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</si>
  <si>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</si>
  <si>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</si>
  <si>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</si>
  <si>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</si>
  <si>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</si>
  <si>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</si>
  <si>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</si>
  <si>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</si>
  <si>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</si>
  <si>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</si>
  <si>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</si>
  <si>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</si>
  <si>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</si>
  <si>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</si>
  <si>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</si>
  <si>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</si>
  <si>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</si>
  <si>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</si>
  <si>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</si>
  <si>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</si>
  <si>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</si>
  <si>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</si>
  <si>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</si>
  <si>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</si>
  <si>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</si>
  <si>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</si>
  <si>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</si>
  <si>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</si>
  <si>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</si>
  <si>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</si>
  <si>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</si>
  <si>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</si>
  <si>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</si>
  <si>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</si>
  <si>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</si>
  <si>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</si>
  <si>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</si>
  <si>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</si>
  <si>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</si>
  <si>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</si>
  <si>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</si>
  <si>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</si>
  <si>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</si>
  <si>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</si>
  <si>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</si>
  <si>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</si>
  <si>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</si>
  <si>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</si>
  <si>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</si>
  <si>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</si>
  <si>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</si>
  <si>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</si>
  <si>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</si>
  <si>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</si>
  <si>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</si>
  <si>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</si>
  <si>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</si>
  <si>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</si>
  <si>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</si>
  <si>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</si>
  <si>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</si>
  <si>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</si>
  <si>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</si>
  <si>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</si>
  <si>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</si>
  <si>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</si>
  <si>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</si>
  <si>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</si>
  <si>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</si>
  <si>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</si>
  <si>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</si>
  <si>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</si>
  <si>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</si>
  <si>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</si>
  <si>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</si>
  <si>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</si>
  <si>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</si>
  <si>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</si>
  <si>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</si>
  <si>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</si>
  <si>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</si>
  <si>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</si>
  <si>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</si>
  <si>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</si>
  <si>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</si>
  <si>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</si>
  <si>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</si>
  <si>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</si>
  <si>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</si>
  <si>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</si>
  <si>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</si>
  <si>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</si>
  <si>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</si>
  <si>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</si>
  <si>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</si>
  <si>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</si>
  <si>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</si>
  <si>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</si>
  <si>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</si>
  <si>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</si>
  <si>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</si>
  <si>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</si>
  <si>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</si>
  <si>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</si>
  <si>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</si>
  <si>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</si>
  <si>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</si>
  <si>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</si>
  <si>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</si>
  <si>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</si>
  <si>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</si>
  <si>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</si>
  <si>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</si>
  <si>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</si>
  <si>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</si>
  <si>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</si>
  <si>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</si>
  <si>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</si>
  <si>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</si>
  <si>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</si>
  <si>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</si>
  <si>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</si>
  <si>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</si>
  <si>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</si>
  <si>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</si>
  <si>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</si>
  <si>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</si>
  <si>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</si>
  <si>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</si>
  <si>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</si>
  <si>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</si>
  <si>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</si>
  <si>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</si>
  <si>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</si>
  <si>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</si>
  <si>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</si>
  <si>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</si>
  <si>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</si>
  <si>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</si>
  <si>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</si>
  <si>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</si>
  <si>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</si>
  <si>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</si>
  <si>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</si>
  <si>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</si>
  <si>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</si>
  <si>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</si>
  <si>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</si>
  <si>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</si>
  <si>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</si>
  <si>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</si>
  <si>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</si>
  <si>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</si>
  <si>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</si>
  <si>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</si>
  <si>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</si>
  <si>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</si>
  <si>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</si>
  <si>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</si>
  <si>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</si>
  <si>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</si>
  <si>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</si>
  <si>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</si>
  <si>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</si>
  <si>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</si>
  <si>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</si>
  <si>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</si>
  <si>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</si>
  <si>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</si>
  <si>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</si>
  <si>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</si>
  <si>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</si>
  <si>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</si>
  <si>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</si>
  <si>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</si>
  <si>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</si>
  <si>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</si>
  <si>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</si>
  <si>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</si>
  <si>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</si>
  <si>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</si>
  <si>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</si>
  <si>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</si>
  <si>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</si>
  <si>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</si>
  <si>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</si>
  <si>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</si>
  <si>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</si>
  <si>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</si>
  <si>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</si>
  <si>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</si>
  <si>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</si>
  <si>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</si>
  <si>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</si>
  <si>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</si>
  <si>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</si>
  <si>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</si>
  <si>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</si>
  <si>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</si>
  <si>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</si>
  <si>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</si>
  <si>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</si>
  <si>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</si>
  <si>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</si>
  <si>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</si>
  <si>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</si>
  <si>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</si>
  <si>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</si>
  <si>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</si>
  <si>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</si>
  <si>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</si>
  <si>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</si>
  <si>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</si>
  <si>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</si>
  <si>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</si>
  <si>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</si>
  <si>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</si>
  <si>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</si>
  <si>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</si>
  <si>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</si>
  <si>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</si>
  <si>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</si>
  <si>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</si>
  <si>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</si>
  <si>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</si>
  <si>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</si>
  <si>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</si>
  <si>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</si>
  <si>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</si>
  <si>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</si>
  <si>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</si>
  <si>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</si>
  <si>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</si>
  <si>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</si>
  <si>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</si>
  <si>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</si>
  <si>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</si>
  <si>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</si>
  <si>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</si>
  <si>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</si>
  <si>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</si>
  <si>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</si>
  <si>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</si>
  <si>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</si>
  <si>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</si>
  <si>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</si>
  <si>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</si>
  <si>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</si>
  <si>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</si>
  <si>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</si>
  <si>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</si>
  <si>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</si>
  <si>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</si>
  <si>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</si>
  <si>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</si>
  <si>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</si>
  <si>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</si>
  <si>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</si>
  <si>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</si>
  <si>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</si>
  <si>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</si>
  <si>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</si>
  <si>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</si>
  <si>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</si>
  <si>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</si>
  <si>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</si>
  <si>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</si>
  <si>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</si>
  <si>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</si>
  <si>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</si>
  <si>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</si>
  <si>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</si>
  <si>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</si>
  <si>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</si>
  <si>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</si>
  <si>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</si>
  <si>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</si>
  <si>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</si>
  <si>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</si>
  <si>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</si>
  <si>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</si>
  <si>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</si>
  <si>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</si>
  <si>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</si>
  <si>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</si>
  <si>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</si>
  <si>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</si>
  <si>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</si>
  <si>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</si>
  <si>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</si>
  <si>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</si>
  <si>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</si>
  <si>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</si>
  <si>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</si>
  <si>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</si>
  <si>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</si>
  <si>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</si>
  <si>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</si>
  <si>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</si>
  <si>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</si>
  <si>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</si>
  <si>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</si>
  <si>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</si>
  <si>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</si>
  <si>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</si>
  <si>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</si>
  <si>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</si>
  <si>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</si>
  <si>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</si>
  <si>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</si>
  <si>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</si>
  <si>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</si>
  <si>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</si>
  <si>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</si>
  <si>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</si>
  <si>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</si>
  <si>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</si>
  <si>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</si>
  <si>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</si>
  <si>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</si>
  <si>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</si>
  <si>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</si>
  <si>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</si>
  <si>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</si>
  <si>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</si>
  <si>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</si>
  <si>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</si>
  <si>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</si>
  <si>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</si>
  <si>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</si>
  <si>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</si>
  <si>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</si>
  <si>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</si>
  <si>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</si>
  <si>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</si>
  <si>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</si>
  <si>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</si>
  <si>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</si>
  <si>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</si>
  <si>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</si>
  <si>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</si>
  <si>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</si>
  <si>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</si>
  <si>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</si>
  <si>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</si>
  <si>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</si>
  <si>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</si>
  <si>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</si>
  <si>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</si>
  <si>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</si>
  <si>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</si>
  <si>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</si>
  <si>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</si>
  <si>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</si>
  <si>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</si>
  <si>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</si>
  <si>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</si>
  <si>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</si>
  <si>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</si>
  <si>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</si>
  <si>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</si>
  <si>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</si>
  <si>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</si>
  <si>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</si>
  <si>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</si>
  <si>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</si>
  <si>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</si>
  <si>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</si>
  <si>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</si>
  <si>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</si>
  <si>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</si>
  <si>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</si>
  <si>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</si>
  <si>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</si>
  <si>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</si>
  <si>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</si>
  <si>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</si>
  <si>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</si>
  <si>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</si>
  <si>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</si>
  <si>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</si>
  <si>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</si>
  <si>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</si>
  <si>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</si>
  <si>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</si>
  <si>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</si>
  <si>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</si>
  <si>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</si>
  <si>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</si>
  <si>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</si>
  <si>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</si>
  <si>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</si>
  <si>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</si>
  <si>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</si>
  <si>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</si>
  <si>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</si>
  <si>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</si>
  <si>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</si>
  <si>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</si>
  <si>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</si>
  <si>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</si>
  <si>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</si>
  <si>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</si>
  <si>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</si>
  <si>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</si>
  <si>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</si>
  <si>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</si>
  <si>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</si>
  <si>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</si>
  <si>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</si>
  <si>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</si>
  <si>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</si>
  <si>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</si>
  <si>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</si>
  <si>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</si>
  <si>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</si>
  <si>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</si>
  <si>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</si>
  <si>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</si>
  <si>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</si>
  <si>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</si>
  <si>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</si>
  <si>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</si>
  <si>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</si>
  <si>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</si>
  <si>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</si>
  <si>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</si>
  <si>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</si>
  <si>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</si>
  <si>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</si>
  <si>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</si>
  <si>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</si>
  <si>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</si>
  <si>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</si>
  <si>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</si>
  <si>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</si>
  <si>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</si>
  <si>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</si>
  <si>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</si>
  <si>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</si>
  <si>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</si>
  <si>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</si>
  <si>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</si>
  <si>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</si>
  <si>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</si>
  <si>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</si>
  <si>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</si>
  <si>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</si>
  <si>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</si>
  <si>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</si>
  <si>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</si>
  <si>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</si>
  <si>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</si>
  <si>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</si>
  <si>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</si>
  <si>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</si>
  <si>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</si>
  <si>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</si>
  <si>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</si>
  <si>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</si>
  <si>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</si>
  <si>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</si>
  <si>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</si>
  <si>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</si>
  <si>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</si>
  <si>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</si>
  <si>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</si>
  <si>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</si>
  <si>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</si>
  <si>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</si>
  <si>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</si>
  <si>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</si>
  <si>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</si>
  <si>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</si>
  <si>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</si>
  <si>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</si>
  <si>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</si>
  <si>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</si>
  <si>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</si>
  <si>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</si>
  <si>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</si>
  <si>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</si>
  <si>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</si>
  <si>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</si>
  <si>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</si>
  <si>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</si>
  <si>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</si>
  <si>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</si>
  <si>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</si>
  <si>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</si>
  <si>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</si>
  <si>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</si>
  <si>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</si>
  <si>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</si>
  <si>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</si>
  <si>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</si>
  <si>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</si>
  <si>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</si>
  <si>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</si>
  <si>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</si>
  <si>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</si>
  <si>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</si>
  <si>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</si>
  <si>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</si>
  <si>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</si>
  <si>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</si>
  <si>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</si>
  <si>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</si>
  <si>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</si>
  <si>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</si>
  <si>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</si>
  <si>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</si>
  <si>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</si>
  <si>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</si>
  <si>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</si>
  <si>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</si>
  <si>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</si>
  <si>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</si>
  <si>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</si>
  <si>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</si>
  <si>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</si>
  <si>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</si>
  <si>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</si>
  <si>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</si>
  <si>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</si>
  <si>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</si>
  <si>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</si>
  <si>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</si>
  <si>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</si>
  <si>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</si>
  <si>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</si>
  <si>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</si>
  <si>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</si>
  <si>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</si>
  <si>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</si>
  <si>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</si>
  <si>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</si>
  <si>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</si>
  <si>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</si>
  <si>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</si>
  <si>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</si>
  <si>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</si>
  <si>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</si>
  <si>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</si>
  <si>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</si>
  <si>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</si>
  <si>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</si>
  <si>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</si>
  <si>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</si>
  <si>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</si>
  <si>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</si>
  <si>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</si>
  <si>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</si>
  <si>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</si>
  <si>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</si>
  <si>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</si>
  <si>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</si>
  <si>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</si>
  <si>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</si>
  <si>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</si>
  <si>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</si>
  <si>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</si>
  <si>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</si>
  <si>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</si>
  <si>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</si>
  <si>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</si>
  <si>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</si>
  <si>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</si>
  <si>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</si>
  <si>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</si>
  <si>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</si>
  <si>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</si>
  <si>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</si>
  <si>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</si>
  <si>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</si>
  <si>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</si>
  <si>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</si>
  <si>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</si>
  <si>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</si>
  <si>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</si>
  <si>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</si>
  <si>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</si>
  <si>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</si>
  <si>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</si>
  <si>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</si>
  <si>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</si>
  <si>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</si>
  <si>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</si>
  <si>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</si>
  <si>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</si>
  <si>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</si>
  <si>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</si>
  <si>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</si>
  <si>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</si>
  <si>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</si>
  <si>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</si>
  <si>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</si>
  <si>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</si>
  <si>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</si>
  <si>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</si>
  <si>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</si>
  <si>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</si>
  <si>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</si>
  <si>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</si>
  <si>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</si>
  <si>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</si>
  <si>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</si>
  <si>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</si>
  <si>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</si>
  <si>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</si>
  <si>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</si>
  <si>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</si>
  <si>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</si>
  <si>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</si>
  <si>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</si>
  <si>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</si>
  <si>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</si>
  <si>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</si>
  <si>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</si>
  <si>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</si>
  <si>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</si>
  <si>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</si>
  <si>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</si>
  <si>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</si>
  <si>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</si>
  <si>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</si>
  <si>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</si>
  <si>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</si>
  <si>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</si>
  <si>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</si>
  <si>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</si>
  <si>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</si>
  <si>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</si>
  <si>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</si>
  <si>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</si>
  <si>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</si>
  <si>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</si>
  <si>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</si>
  <si>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</si>
  <si>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</si>
  <si>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</si>
  <si>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</si>
  <si>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</si>
  <si>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</si>
  <si>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</si>
  <si>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</si>
  <si>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</si>
  <si>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</si>
  <si>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</si>
  <si>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</si>
  <si>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</si>
  <si>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</si>
  <si>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</si>
  <si>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</si>
  <si>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</si>
  <si>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</si>
  <si>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</si>
  <si>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</si>
  <si>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</si>
  <si>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</si>
  <si>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</si>
  <si>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</si>
  <si>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</si>
  <si>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</si>
  <si>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</si>
  <si>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</si>
  <si>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</si>
  <si>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</si>
  <si>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</si>
  <si>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</si>
  <si>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</si>
  <si>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</si>
  <si>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</si>
  <si>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</si>
  <si>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</si>
  <si>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</si>
  <si>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</si>
  <si>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</si>
  <si>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</si>
  <si>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</si>
  <si>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</si>
  <si>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</si>
  <si>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</si>
  <si>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</si>
  <si>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</si>
  <si>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</si>
  <si>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</si>
  <si>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</si>
  <si>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</si>
  <si>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</si>
  <si>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</si>
  <si>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</si>
  <si>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</si>
  <si>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</si>
  <si>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</si>
  <si>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</si>
  <si>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</si>
  <si>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</si>
  <si>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</si>
  <si>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</si>
  <si>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</si>
  <si>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</si>
  <si>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</si>
  <si>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</si>
  <si>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</si>
  <si>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</si>
  <si>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</si>
  <si>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</si>
  <si>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</si>
  <si>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</si>
  <si>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</si>
  <si>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</si>
  <si>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</si>
  <si>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</si>
  <si>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</si>
  <si>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</si>
  <si>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</si>
  <si>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</si>
  <si>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</si>
  <si>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</si>
  <si>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</si>
  <si>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</si>
  <si>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</si>
  <si>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</si>
  <si>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</si>
  <si>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</si>
  <si>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</si>
  <si>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</si>
  <si>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</si>
  <si>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</si>
  <si>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</si>
  <si>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</si>
  <si>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</si>
  <si>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</si>
  <si>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</si>
  <si>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</si>
  <si>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</si>
  <si>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</si>
  <si>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</si>
  <si>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</si>
  <si>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</si>
  <si>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</si>
  <si>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</si>
  <si>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</si>
  <si>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</si>
  <si>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</si>
  <si>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</si>
  <si>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</si>
  <si>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</si>
  <si>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</si>
  <si>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</si>
  <si>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</si>
  <si>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</si>
  <si>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</si>
  <si>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</si>
  <si>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</si>
  <si>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</si>
  <si>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</si>
  <si>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</si>
  <si>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</si>
  <si>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</si>
  <si>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</si>
  <si>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</si>
  <si>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</si>
  <si>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</si>
  <si>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</si>
  <si>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</si>
  <si>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</si>
  <si>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</si>
  <si>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</si>
  <si>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</si>
  <si>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</si>
  <si>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</si>
  <si>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</si>
  <si>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</si>
  <si>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</si>
  <si>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</si>
  <si>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</si>
  <si>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</si>
  <si>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</si>
  <si>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</si>
  <si>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</si>
  <si>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</si>
  <si>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</si>
  <si>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</si>
  <si>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</si>
  <si>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</si>
  <si>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</si>
  <si>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</si>
  <si>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</si>
  <si>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</si>
  <si>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</si>
  <si>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</si>
  <si>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</si>
  <si>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</si>
  <si>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</si>
  <si>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</si>
  <si>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</si>
  <si>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</si>
  <si>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</si>
  <si>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</si>
  <si>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</si>
  <si>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</si>
  <si>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</si>
  <si>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</si>
  <si>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</si>
  <si>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</si>
  <si>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</si>
  <si>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</si>
  <si>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</si>
  <si>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</si>
  <si>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</si>
  <si>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</si>
  <si>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</si>
  <si>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</si>
  <si>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</si>
  <si>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</si>
  <si>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</si>
  <si>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</si>
  <si>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</si>
  <si>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</si>
  <si>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</si>
  <si>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</si>
  <si>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</si>
  <si>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</si>
  <si>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</si>
  <si>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</si>
  <si>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</si>
  <si>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</si>
  <si>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</si>
  <si>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</si>
  <si>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</si>
  <si>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</si>
  <si>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</si>
  <si>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</si>
  <si>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</si>
  <si>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</si>
  <si>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</si>
  <si>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</si>
  <si>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</si>
  <si>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</si>
  <si>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</si>
  <si>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</si>
  <si>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</si>
  <si>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</si>
  <si>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</si>
  <si>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</si>
  <si>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</si>
  <si>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</si>
  <si>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</si>
  <si>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</si>
  <si>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</si>
  <si>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</si>
  <si>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</si>
  <si>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</si>
  <si>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</si>
  <si>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</si>
  <si>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</si>
  <si>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</si>
  <si>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</si>
  <si>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</si>
  <si>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</si>
  <si>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</si>
  <si>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</si>
  <si>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</si>
  <si>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</si>
  <si>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</si>
  <si>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</si>
  <si>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</si>
  <si>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</si>
  <si>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</si>
  <si>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</si>
  <si>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</si>
  <si>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</si>
  <si>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</si>
  <si>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</si>
  <si>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</si>
  <si>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</si>
  <si>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</si>
  <si>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</si>
  <si>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</si>
  <si>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</si>
  <si>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</si>
  <si>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</si>
  <si>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</si>
  <si>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</si>
  <si>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</si>
  <si>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</si>
  <si>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</si>
  <si>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</si>
  <si>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</si>
  <si>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</si>
  <si>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</si>
  <si>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</si>
  <si>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</si>
  <si>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</si>
  <si>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</si>
  <si>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</si>
  <si>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</si>
  <si>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</si>
  <si>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</si>
  <si>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</si>
  <si>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</si>
  <si>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</si>
  <si>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</si>
  <si>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</si>
  <si>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</si>
  <si>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</si>
  <si>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</si>
  <si>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</si>
  <si>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</si>
  <si>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</si>
  <si>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</si>
  <si>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</si>
  <si>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</si>
  <si>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</si>
  <si>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</si>
  <si>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</si>
  <si>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</si>
  <si>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</si>
  <si>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</si>
  <si>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</si>
  <si>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</si>
  <si>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</si>
  <si>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</si>
  <si>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</si>
  <si>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</si>
  <si>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</si>
  <si>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</si>
  <si>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</si>
  <si>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</si>
  <si>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</si>
  <si>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</si>
  <si>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</si>
  <si>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</si>
  <si>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</si>
  <si>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</si>
  <si>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</si>
  <si>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</si>
  <si>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</si>
  <si>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</si>
  <si>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</si>
  <si>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</si>
  <si>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</si>
  <si>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</si>
  <si>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</si>
  <si>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</si>
  <si>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</si>
  <si>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</si>
  <si>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</si>
  <si>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</si>
  <si>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</si>
  <si>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</si>
  <si>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</si>
  <si>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</si>
  <si>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</si>
  <si>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</si>
  <si>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</si>
  <si>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</si>
  <si>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</si>
  <si>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</si>
  <si>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</si>
  <si>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</si>
  <si>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</si>
  <si>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</si>
  <si>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</si>
  <si>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</si>
  <si>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</si>
  <si>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</si>
  <si>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</si>
  <si>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</si>
  <si>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</si>
  <si>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</si>
  <si>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</si>
  <si>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</si>
  <si>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</si>
  <si>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</si>
  <si>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</si>
  <si>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</si>
  <si>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</si>
  <si>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</si>
  <si>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</si>
  <si>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</si>
  <si>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</si>
  <si>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</si>
  <si>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</si>
  <si>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</si>
  <si>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</si>
  <si>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</si>
  <si>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</si>
  <si>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</si>
  <si>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</si>
  <si>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</si>
  <si>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</si>
  <si>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</si>
  <si>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</si>
  <si>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</si>
  <si>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</si>
  <si>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</si>
  <si>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</si>
  <si>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</si>
  <si>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</si>
  <si>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</si>
  <si>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</si>
  <si>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</si>
  <si>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</si>
  <si>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</si>
  <si>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</si>
  <si>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</si>
  <si>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</si>
  <si>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</si>
  <si>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</si>
  <si>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</si>
  <si>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</si>
  <si>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</si>
  <si>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</si>
  <si>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</si>
  <si>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</si>
  <si>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</si>
  <si>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</si>
  <si>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</si>
  <si>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</si>
  <si>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</si>
  <si>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</si>
  <si>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</si>
  <si>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</si>
  <si>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</si>
  <si>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</si>
  <si>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</si>
  <si>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</si>
  <si>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</si>
  <si>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</si>
  <si>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</si>
  <si>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</si>
  <si>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</si>
  <si>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</si>
  <si>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</si>
  <si>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</si>
  <si>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</si>
  <si>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</si>
  <si>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</si>
  <si>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</si>
  <si>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</si>
  <si>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</si>
  <si>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</si>
  <si>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</si>
  <si>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</si>
  <si>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</si>
  <si>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</si>
  <si>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</si>
  <si>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</si>
  <si>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</si>
  <si>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</si>
  <si>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</si>
  <si>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</si>
  <si>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</si>
  <si>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</si>
  <si>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</si>
  <si>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</si>
  <si>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</si>
  <si>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</si>
  <si>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</si>
  <si>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</si>
  <si>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</si>
  <si>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</si>
  <si>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</si>
  <si>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</si>
  <si>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</si>
  <si>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</si>
  <si>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</si>
  <si>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</si>
  <si>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</si>
  <si>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</si>
  <si>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</si>
  <si>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</si>
  <si>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</si>
  <si>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</si>
  <si>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</si>
  <si>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</si>
  <si>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</si>
  <si>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</si>
  <si>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</si>
  <si>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</si>
  <si>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</si>
  <si>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</si>
  <si>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</si>
  <si>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</si>
  <si>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</si>
  <si>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</si>
  <si>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</si>
  <si>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</si>
  <si>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</si>
  <si>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</si>
  <si>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</si>
  <si>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</si>
  <si>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</si>
  <si>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</si>
  <si>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</si>
  <si>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</si>
  <si>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</si>
  <si>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</si>
  <si>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</si>
  <si>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</si>
  <si>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</si>
  <si>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</si>
  <si>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</si>
  <si>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</si>
  <si>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</si>
  <si>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</si>
  <si>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</si>
  <si>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</si>
  <si>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</si>
  <si>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</si>
  <si>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</si>
  <si>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</si>
  <si>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</si>
  <si>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</si>
  <si>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</si>
  <si>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</si>
  <si>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</si>
  <si>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</si>
  <si>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</si>
  <si>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</si>
  <si>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</si>
  <si>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</si>
  <si>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</si>
  <si>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</si>
  <si>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</si>
  <si>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</si>
  <si>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</si>
  <si>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</si>
  <si>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</si>
  <si>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</si>
  <si>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</si>
  <si>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</si>
  <si>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</si>
  <si>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</si>
  <si>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</si>
  <si>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</si>
  <si>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</si>
  <si>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</si>
  <si>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</si>
  <si>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</si>
  <si>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</si>
  <si>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</si>
  <si>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</si>
  <si>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</si>
  <si>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</si>
  <si>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</si>
  <si>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</si>
  <si>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</si>
  <si>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</si>
  <si>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</si>
  <si>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</si>
  <si>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</si>
  <si>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</si>
  <si>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</si>
  <si>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</si>
  <si>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</si>
  <si>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</si>
  <si>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</si>
  <si>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</si>
  <si>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</si>
  <si>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</si>
  <si>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</si>
  <si>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</si>
  <si>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</si>
  <si>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</si>
  <si>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</si>
  <si>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</si>
  <si>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</si>
  <si>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</si>
  <si>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</si>
  <si>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</si>
  <si>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</si>
  <si>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</si>
  <si>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</si>
  <si>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</si>
  <si>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</si>
  <si>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</si>
  <si>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</si>
  <si>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</si>
  <si>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</si>
  <si>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</si>
  <si>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</si>
  <si>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</si>
  <si>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</si>
  <si>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</si>
  <si>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</si>
  <si>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</si>
  <si>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</si>
  <si>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</si>
  <si>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</si>
  <si>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</si>
  <si>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</si>
  <si>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</si>
  <si>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</si>
  <si>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</si>
  <si>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</si>
  <si>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</si>
  <si>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</si>
  <si>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</si>
  <si>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</si>
  <si>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</si>
  <si>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</si>
  <si>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</si>
  <si>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</si>
  <si>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</si>
  <si>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</si>
  <si>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</si>
  <si>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</si>
  <si>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</si>
  <si>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</si>
  <si>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</si>
  <si>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</si>
  <si>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</si>
  <si>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</si>
  <si>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</si>
  <si>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</si>
  <si>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</si>
  <si>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</si>
  <si>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</si>
  <si>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</si>
  <si>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</si>
  <si>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</si>
  <si>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</si>
  <si>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</si>
  <si>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</si>
  <si>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</si>
  <si>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</si>
  <si>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</si>
  <si>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</si>
  <si>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</si>
  <si>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</si>
  <si>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</si>
  <si>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</si>
  <si>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</si>
  <si>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</si>
  <si>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</si>
  <si>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</si>
  <si>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</si>
  <si>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</si>
  <si>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</si>
  <si>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</si>
  <si>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</si>
  <si>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</si>
  <si>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</si>
  <si>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</si>
  <si>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</si>
  <si>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</si>
  <si>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</si>
  <si>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</si>
  <si>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</si>
  <si>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</si>
  <si>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</si>
  <si>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</si>
  <si>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</si>
  <si>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</si>
  <si>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</si>
  <si>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</si>
  <si>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</si>
  <si>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</si>
  <si>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</si>
  <si>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</si>
  <si>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</si>
  <si>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</si>
  <si>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</si>
  <si>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</si>
  <si>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</si>
  <si>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</si>
  <si>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</si>
  <si>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</si>
  <si>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</si>
  <si>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</si>
  <si>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</si>
  <si>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</si>
  <si>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</si>
  <si>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</si>
  <si>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</si>
  <si>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</si>
  <si>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</si>
  <si>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</si>
  <si>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</si>
  <si>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</si>
  <si>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</si>
  <si>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</si>
  <si>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</si>
  <si>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</si>
  <si>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</si>
  <si>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</si>
  <si>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</si>
  <si>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</si>
  <si>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</si>
  <si>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</si>
  <si>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</si>
  <si>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</si>
  <si>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</si>
  <si>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</si>
  <si>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</si>
  <si>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</si>
  <si>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</si>
  <si>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</si>
  <si>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</si>
  <si>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</si>
  <si>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</si>
  <si>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</si>
  <si>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</si>
  <si>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</si>
  <si>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</si>
  <si>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</si>
  <si>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</si>
  <si>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</si>
  <si>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</si>
  <si>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</si>
  <si>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</si>
  <si>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</si>
  <si>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</si>
  <si>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</si>
  <si>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</si>
  <si>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</si>
  <si>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</si>
  <si>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</si>
  <si>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</si>
  <si>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</si>
  <si>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</si>
  <si>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</si>
  <si>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</si>
  <si>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</si>
  <si>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</si>
  <si>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</si>
  <si>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</si>
  <si>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</si>
  <si>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</si>
  <si>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</si>
  <si>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</si>
  <si>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</si>
  <si>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</si>
  <si>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</si>
  <si>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</si>
  <si>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</si>
  <si>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</si>
  <si>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</si>
  <si>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</si>
  <si>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</si>
  <si>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</si>
  <si>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</si>
  <si>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</si>
  <si>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</si>
  <si>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</si>
  <si>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</si>
  <si>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</si>
  <si>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</si>
  <si>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</si>
  <si>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</si>
  <si>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</si>
  <si>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</si>
  <si>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</si>
  <si>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</si>
  <si>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</si>
  <si>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</si>
  <si>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</si>
  <si>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</si>
  <si>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</si>
  <si>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</si>
  <si>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</si>
  <si>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</si>
  <si>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</si>
  <si>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</si>
  <si>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</si>
  <si>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</si>
  <si>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</si>
  <si>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</si>
  <si>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</si>
  <si>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</si>
  <si>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</si>
  <si>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</si>
  <si>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</si>
  <si>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</si>
  <si>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</si>
  <si>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</si>
  <si>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</si>
  <si>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</si>
  <si>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</si>
  <si>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</si>
  <si>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</si>
  <si>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</si>
  <si>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</si>
  <si>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</si>
  <si>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</si>
  <si>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</si>
  <si>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</si>
  <si>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</si>
  <si>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</si>
  <si>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</si>
  <si>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</si>
  <si>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</si>
  <si>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</si>
  <si>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</si>
  <si>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</si>
  <si>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</si>
  <si>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</si>
  <si>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</si>
  <si>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</si>
  <si>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</si>
  <si>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</si>
  <si>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</si>
  <si>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</si>
  <si>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</si>
  <si>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</si>
  <si>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</si>
  <si>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</si>
  <si>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</si>
  <si>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</si>
  <si>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</si>
  <si>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</si>
  <si>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</si>
  <si>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</si>
  <si>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</si>
  <si>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</si>
  <si>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</si>
  <si>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</si>
  <si>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</si>
  <si>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</si>
  <si>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</si>
  <si>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</si>
  <si>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</si>
  <si>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</si>
  <si>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</si>
  <si>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</si>
  <si>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</si>
  <si>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</si>
  <si>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</si>
  <si>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</si>
  <si>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</si>
  <si>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</si>
  <si>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</si>
  <si>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</si>
  <si>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</si>
  <si>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</si>
  <si>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</si>
  <si>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</si>
  <si>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</si>
  <si>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</si>
  <si>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</si>
  <si>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</si>
  <si>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</si>
  <si>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</si>
  <si>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</si>
  <si>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</si>
  <si>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</si>
  <si>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</si>
  <si>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</si>
  <si>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</si>
  <si>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</si>
  <si>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</si>
  <si>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</si>
  <si>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</si>
  <si>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</si>
  <si>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</si>
  <si>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</si>
  <si>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</si>
  <si>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</si>
  <si>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</si>
  <si>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</si>
  <si>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</si>
  <si>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</si>
  <si>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</si>
  <si>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</si>
  <si>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</si>
  <si>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</si>
  <si>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</si>
  <si>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</si>
  <si>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</si>
  <si>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</si>
  <si>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</si>
  <si>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</si>
  <si>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</si>
  <si>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</si>
  <si>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</si>
  <si>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</si>
  <si>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</si>
  <si>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</si>
  <si>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</si>
  <si>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</si>
  <si>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</si>
  <si>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</si>
  <si>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</si>
  <si>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</si>
  <si>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</si>
  <si>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</si>
  <si>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</si>
  <si>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</si>
  <si>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</si>
  <si>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</si>
  <si>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</si>
  <si>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</si>
  <si>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</si>
  <si>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</si>
  <si>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</si>
  <si>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</si>
  <si>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</si>
  <si>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</si>
  <si>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</si>
  <si>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</si>
  <si>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</si>
  <si>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</si>
  <si>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</si>
  <si>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</si>
  <si>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</si>
  <si>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</si>
  <si>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</si>
  <si>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</si>
  <si>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</si>
  <si>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</si>
  <si>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</si>
  <si>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</si>
  <si>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</si>
  <si>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</si>
  <si>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</si>
  <si>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</si>
  <si>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</si>
  <si>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</si>
  <si>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</si>
  <si>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</si>
  <si>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</si>
  <si>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</si>
  <si>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</si>
  <si>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</si>
  <si>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</si>
  <si>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</si>
  <si>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</si>
  <si>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</si>
  <si>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</si>
  <si>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</si>
  <si>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</si>
  <si>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</si>
  <si>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</si>
  <si>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</si>
  <si>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</si>
  <si>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</si>
  <si>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</si>
  <si>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</si>
  <si>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</si>
  <si>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</si>
  <si>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</si>
  <si>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</si>
  <si>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</si>
  <si>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</si>
  <si>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</si>
  <si>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</si>
  <si>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</si>
  <si>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</si>
  <si>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</si>
  <si>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</si>
  <si>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</si>
  <si>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</si>
  <si>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</si>
  <si>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</si>
  <si>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</si>
  <si>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</si>
  <si>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</si>
  <si>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</si>
  <si>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</si>
  <si>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</si>
  <si>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</si>
  <si>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</si>
  <si>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</si>
  <si>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</si>
  <si>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</si>
  <si>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</si>
  <si>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</si>
  <si>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</si>
  <si>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</si>
  <si>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</si>
  <si>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</si>
  <si>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</si>
  <si>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</si>
  <si>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</si>
  <si>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</si>
  <si>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</si>
  <si>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</si>
  <si>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</si>
  <si>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</si>
  <si>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</si>
  <si>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</si>
  <si>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</si>
  <si>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</si>
  <si>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</si>
  <si>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</si>
  <si>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</si>
  <si>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</si>
  <si>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</si>
  <si>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</si>
  <si>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</si>
  <si>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</si>
  <si>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</si>
  <si>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</si>
  <si>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</si>
  <si>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</si>
  <si>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</si>
  <si>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</si>
  <si>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</si>
  <si>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</si>
  <si>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</si>
  <si>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</si>
  <si>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</si>
  <si>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</si>
  <si>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</si>
  <si>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</si>
  <si>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</si>
  <si>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</si>
  <si>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</si>
  <si>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</si>
  <si>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</si>
  <si>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</si>
  <si>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</si>
  <si>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</si>
  <si>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</si>
  <si>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</si>
  <si>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</si>
  <si>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</si>
  <si>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</si>
  <si>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</si>
  <si>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</si>
  <si>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</si>
  <si>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</si>
  <si>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</si>
  <si>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</si>
  <si>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</si>
  <si>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</si>
  <si>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</si>
  <si>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</si>
  <si>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</si>
  <si>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</si>
  <si>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</si>
  <si>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</si>
  <si>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</si>
  <si>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</si>
  <si>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</si>
  <si>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</si>
  <si>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</si>
  <si>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</si>
  <si>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</si>
  <si>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</si>
  <si>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</si>
  <si>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</si>
  <si>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</si>
  <si>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</si>
  <si>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</si>
  <si>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</si>
  <si>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</si>
  <si>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</si>
  <si>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</si>
  <si>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</si>
  <si>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</si>
  <si>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</si>
  <si>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</si>
  <si>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</si>
  <si>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</si>
  <si>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</si>
  <si>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</si>
  <si>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</si>
  <si>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</si>
  <si>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</si>
  <si>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</si>
  <si>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</si>
  <si>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</si>
  <si>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</si>
  <si>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</si>
  <si>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</si>
  <si>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</si>
  <si>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</si>
  <si>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</si>
  <si>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</si>
  <si>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</si>
  <si>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</si>
  <si>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</si>
  <si>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</si>
  <si>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</si>
  <si>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</si>
  <si>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</si>
  <si>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</si>
  <si>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</si>
  <si>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</si>
  <si>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</si>
  <si>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</si>
  <si>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</si>
  <si>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</si>
  <si>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</si>
  <si>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</si>
  <si>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</si>
  <si>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</si>
  <si>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</si>
  <si>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</si>
  <si>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</si>
  <si>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</si>
  <si>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</si>
  <si>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</si>
  <si>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</si>
  <si>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</si>
  <si>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</si>
  <si>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</si>
  <si>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</si>
  <si>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</si>
  <si>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</si>
  <si>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</si>
  <si>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</si>
  <si>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</si>
  <si>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</si>
  <si>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</si>
  <si>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</si>
  <si>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</si>
  <si>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</si>
  <si>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</si>
  <si>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</si>
  <si>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</si>
  <si>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</si>
  <si>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</si>
  <si>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</si>
  <si>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</si>
  <si>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</si>
  <si>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</si>
  <si>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</si>
  <si>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</si>
  <si>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</si>
  <si>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</si>
  <si>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</si>
  <si>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</si>
  <si>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</si>
  <si>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</si>
  <si>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</si>
  <si>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</si>
  <si>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</si>
  <si>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</si>
  <si>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</si>
  <si>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</si>
  <si>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</si>
  <si>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</si>
  <si>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</si>
  <si>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</si>
  <si>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</si>
  <si>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</si>
  <si>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</si>
  <si>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</si>
  <si>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</si>
  <si>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</si>
  <si>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</si>
  <si>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</si>
  <si>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</si>
  <si>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</si>
  <si>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</si>
  <si>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</si>
  <si>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</si>
  <si>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</si>
  <si>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</si>
  <si>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</si>
  <si>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</si>
  <si>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</si>
  <si>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</si>
  <si>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</si>
  <si>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</si>
  <si>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</si>
  <si>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</si>
  <si>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</si>
  <si>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</si>
  <si>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</si>
  <si>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</si>
  <si>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</si>
  <si>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</si>
  <si>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</si>
  <si>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</si>
  <si>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</si>
  <si>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</si>
  <si>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</si>
  <si>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</si>
  <si>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</si>
  <si>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</si>
  <si>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</si>
  <si>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</si>
  <si>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</si>
  <si>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</si>
  <si>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</si>
  <si>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</si>
  <si>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</si>
  <si>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</si>
  <si>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</si>
  <si>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</si>
  <si>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</si>
  <si>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</si>
  <si>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</si>
  <si>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</si>
  <si>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</si>
  <si>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</si>
  <si>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</si>
  <si>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</si>
  <si>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</si>
  <si>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</si>
  <si>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</si>
  <si>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</si>
  <si>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</si>
  <si>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</si>
  <si>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</si>
  <si>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</si>
  <si>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</si>
  <si>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</si>
  <si>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</si>
  <si>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</si>
  <si>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</si>
  <si>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</si>
  <si>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</si>
  <si>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</si>
  <si>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</si>
  <si>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</si>
  <si>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</si>
  <si>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</si>
  <si>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</si>
  <si>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</si>
  <si>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</si>
  <si>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</si>
  <si>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</si>
  <si>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</si>
  <si>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</si>
  <si>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</si>
  <si>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</si>
  <si>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</si>
  <si>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</si>
  <si>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</si>
  <si>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</si>
  <si>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</si>
  <si>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</si>
  <si>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</si>
  <si>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</si>
  <si>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</si>
  <si>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</si>
  <si>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</si>
  <si>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</si>
  <si>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</si>
  <si>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</si>
  <si>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</si>
  <si>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</si>
  <si>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</si>
  <si>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</si>
  <si>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</si>
  <si>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</si>
  <si>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</si>
  <si>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</si>
  <si>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</si>
  <si>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</si>
  <si>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</si>
  <si>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</si>
  <si>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</si>
  <si>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</si>
  <si>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</si>
  <si>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</si>
  <si>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</si>
  <si>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</si>
  <si>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</si>
  <si>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</si>
  <si>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</si>
  <si>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</si>
  <si>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</si>
  <si>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</si>
  <si>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</si>
  <si>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</si>
  <si>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</si>
  <si>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</si>
  <si>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</si>
  <si>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</si>
  <si>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</si>
  <si>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</si>
  <si>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</si>
  <si>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</si>
  <si>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</si>
  <si>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</si>
  <si>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</si>
  <si>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</si>
  <si>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</si>
  <si>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</si>
  <si>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</si>
  <si>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</si>
  <si>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</si>
  <si>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</si>
  <si>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</si>
  <si>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</si>
  <si>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</si>
  <si>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</si>
  <si>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</si>
  <si>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</si>
  <si>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</si>
  <si>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</si>
  <si>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</si>
  <si>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</si>
  <si>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</si>
  <si>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</si>
  <si>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</si>
  <si>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</si>
  <si>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</si>
  <si>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</si>
  <si>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</si>
  <si>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</si>
  <si>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</si>
  <si>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</si>
  <si>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</si>
  <si>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</si>
  <si>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</si>
  <si>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</si>
  <si>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</si>
  <si>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</si>
  <si>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</si>
  <si>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</si>
  <si>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</si>
  <si>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</si>
  <si>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</si>
  <si>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</si>
  <si>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</si>
  <si>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</si>
  <si>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</si>
  <si>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</si>
  <si>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</si>
  <si>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</si>
  <si>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</si>
  <si>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</si>
  <si>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</si>
  <si>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</si>
  <si>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</si>
  <si>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</si>
  <si>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</si>
  <si>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</si>
  <si>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</si>
  <si>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</si>
  <si>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</si>
  <si>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</si>
  <si>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</si>
  <si>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</si>
  <si>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</si>
  <si>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</si>
  <si>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</si>
  <si>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</si>
  <si>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</si>
  <si>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</si>
  <si>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</si>
  <si>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</si>
  <si>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</si>
  <si>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</si>
  <si>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</si>
  <si>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</si>
  <si>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</si>
  <si>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</si>
  <si>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</si>
  <si>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</si>
  <si>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</si>
  <si>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</si>
  <si>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</si>
  <si>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</si>
  <si>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</si>
  <si>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</si>
  <si>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</si>
  <si>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</si>
  <si>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</si>
  <si>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</si>
  <si>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</si>
  <si>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</si>
  <si>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</si>
  <si>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</si>
  <si>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</si>
  <si>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</si>
  <si>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</si>
  <si>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</si>
  <si>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</si>
  <si>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</si>
  <si>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</si>
  <si>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</si>
  <si>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</si>
  <si>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</si>
  <si>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</si>
  <si>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</si>
  <si>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</si>
  <si>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</si>
  <si>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</si>
  <si>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</si>
  <si>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</si>
  <si>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</si>
  <si>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</si>
  <si>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</si>
  <si>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</si>
  <si>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</si>
  <si>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</si>
  <si>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</si>
  <si>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</si>
  <si>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</si>
  <si>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</si>
  <si>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</si>
  <si>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</si>
  <si>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</si>
  <si>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</si>
  <si>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</si>
  <si>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</si>
  <si>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</si>
  <si>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</si>
  <si>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</si>
  <si>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</si>
  <si>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</si>
  <si>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</si>
  <si>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</si>
  <si>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</si>
  <si>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</si>
  <si>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</si>
  <si>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</si>
  <si>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</si>
  <si>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</si>
  <si>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</si>
  <si>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</si>
  <si>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</si>
  <si>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</si>
  <si>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</si>
  <si>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</si>
  <si>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</si>
  <si>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</si>
  <si>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</si>
  <si>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</si>
  <si>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</si>
  <si>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</si>
  <si>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</si>
  <si>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</si>
  <si>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</si>
  <si>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</si>
  <si>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</si>
  <si>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</si>
  <si>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</si>
  <si>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</si>
  <si>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</si>
  <si>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</si>
  <si>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</si>
  <si>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</si>
  <si>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</si>
  <si>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</si>
  <si>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</si>
  <si>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</si>
  <si>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</si>
  <si>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</si>
  <si>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</si>
  <si>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</si>
  <si>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</si>
  <si>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</si>
  <si>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</si>
  <si>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</si>
  <si>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</si>
  <si>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</si>
  <si>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</si>
  <si>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</si>
  <si>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</si>
  <si>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</si>
  <si>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</si>
  <si>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</si>
  <si>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</si>
  <si>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</si>
  <si>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</si>
  <si>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</si>
  <si>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</si>
  <si>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</si>
  <si>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</si>
  <si>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</si>
  <si>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</si>
  <si>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</si>
  <si>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</si>
  <si>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</si>
  <si>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</si>
  <si>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</si>
  <si>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</si>
  <si>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</si>
  <si>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</si>
  <si>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</si>
  <si>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</si>
  <si>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</si>
  <si>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</si>
  <si>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</si>
  <si>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</si>
  <si>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</si>
  <si>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</si>
  <si>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</si>
  <si>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</si>
  <si>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</si>
  <si>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</si>
  <si>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</si>
  <si>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</si>
  <si>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</si>
  <si>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</si>
  <si>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</si>
  <si>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</si>
  <si>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</si>
  <si>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</si>
  <si>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</si>
  <si>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</si>
  <si>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</si>
  <si>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</si>
  <si>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</si>
  <si>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</si>
  <si>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</si>
  <si>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</si>
  <si>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</si>
  <si>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</si>
  <si>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</si>
  <si>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</si>
  <si>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</si>
  <si>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</si>
  <si>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</si>
  <si>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</si>
  <si>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</si>
  <si>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</si>
  <si>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</si>
  <si>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</si>
  <si>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</si>
  <si>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</si>
  <si>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</si>
  <si>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</si>
  <si>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</si>
  <si>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</si>
  <si>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</si>
  <si>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</si>
  <si>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</si>
  <si>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</si>
  <si>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</si>
  <si>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</si>
  <si>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</si>
  <si>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</si>
  <si>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</si>
  <si>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</si>
  <si>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</si>
  <si>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</si>
  <si>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</si>
  <si>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</si>
  <si>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</si>
  <si>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</si>
  <si>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</si>
  <si>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</si>
  <si>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</si>
  <si>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</si>
  <si>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</si>
  <si>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</si>
  <si>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</si>
  <si>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</si>
  <si>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</si>
  <si>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</si>
  <si>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</si>
  <si>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</si>
  <si>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</si>
  <si>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</si>
  <si>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</si>
  <si>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</si>
  <si>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</si>
  <si>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</si>
  <si>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</si>
  <si>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</si>
  <si>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</si>
  <si>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</si>
  <si>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</si>
  <si>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</si>
  <si>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</si>
  <si>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</si>
  <si>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</si>
  <si>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</si>
  <si>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</si>
  <si>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</si>
  <si>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</si>
  <si>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</si>
  <si>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</si>
  <si>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</si>
  <si>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</si>
  <si>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</si>
  <si>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</si>
  <si>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</si>
  <si>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</si>
  <si>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</si>
  <si>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</si>
  <si>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</si>
  <si>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</si>
  <si>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</si>
  <si>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</si>
  <si>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</si>
  <si>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</si>
  <si>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</si>
  <si>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</si>
  <si>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</si>
  <si>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</si>
  <si>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</si>
  <si>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</si>
  <si>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</si>
  <si>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</si>
  <si>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</si>
  <si>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</si>
  <si>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</si>
  <si>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</si>
  <si>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</si>
  <si>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</si>
  <si>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</si>
  <si>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</si>
  <si>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</si>
  <si>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</si>
  <si>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</si>
  <si>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</si>
  <si>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</si>
  <si>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</si>
  <si>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</si>
  <si>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</si>
  <si>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</si>
  <si>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</si>
  <si>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</si>
  <si>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</si>
  <si>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</si>
  <si>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</si>
  <si>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</si>
  <si>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</si>
  <si>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</si>
  <si>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</si>
  <si>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</si>
  <si>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</si>
  <si>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</si>
  <si>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</si>
  <si>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</si>
  <si>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</si>
  <si>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</si>
  <si>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</si>
  <si>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</si>
  <si>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</si>
  <si>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</si>
  <si>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</si>
  <si>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</si>
  <si>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</si>
  <si>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</si>
  <si>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</si>
  <si>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</si>
  <si>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</si>
  <si>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</si>
  <si>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</si>
  <si>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</si>
  <si>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</si>
  <si>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</si>
  <si>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</si>
  <si>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</si>
  <si>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</si>
  <si>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</si>
  <si>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</si>
  <si>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</si>
  <si>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</si>
  <si>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</si>
  <si>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</si>
  <si>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</si>
  <si>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</si>
  <si>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</si>
  <si>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</si>
  <si>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</si>
  <si>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</si>
  <si>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</si>
  <si>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</si>
  <si>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</si>
  <si>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</si>
  <si>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</si>
  <si>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</si>
  <si>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</si>
  <si>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</si>
  <si>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</si>
  <si>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</si>
  <si>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</si>
  <si>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</si>
  <si>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</si>
  <si>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</si>
  <si>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</si>
  <si>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</si>
  <si>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</si>
  <si>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</si>
  <si>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</si>
  <si>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</si>
  <si>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</si>
  <si>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</si>
  <si>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</si>
  <si>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</si>
  <si>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</si>
  <si>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</si>
  <si>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</si>
  <si>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</si>
  <si>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</si>
  <si>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</si>
  <si>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</si>
  <si>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</si>
  <si>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</si>
  <si>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</si>
  <si>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</si>
  <si>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</si>
  <si>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</si>
  <si>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</si>
  <si>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</si>
  <si>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</si>
  <si>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</si>
  <si>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</si>
  <si>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</si>
  <si>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</si>
  <si>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</si>
  <si>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</si>
  <si>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</si>
  <si>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</si>
  <si>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</si>
  <si>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</si>
  <si>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</si>
  <si>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</si>
  <si>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</si>
  <si>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</si>
  <si>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</si>
  <si>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</si>
  <si>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</si>
  <si>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</si>
  <si>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</si>
  <si>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</si>
  <si>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</si>
  <si>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</si>
  <si>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</si>
  <si>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</si>
  <si>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</si>
  <si>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</si>
  <si>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</si>
  <si>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</si>
  <si>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</si>
  <si>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</si>
  <si>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</si>
  <si>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</si>
  <si>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</si>
  <si>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</si>
  <si>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</si>
  <si>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</si>
  <si>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</si>
  <si>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</si>
  <si>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</si>
  <si>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</si>
  <si>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</si>
  <si>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</si>
  <si>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</si>
  <si>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</si>
  <si>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</si>
  <si>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</si>
  <si>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</si>
  <si>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</si>
  <si>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</si>
  <si>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</si>
  <si>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</si>
  <si>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</si>
  <si>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</si>
  <si>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</si>
  <si>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</si>
  <si>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</si>
  <si>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</si>
  <si>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</si>
  <si>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</si>
  <si>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</si>
  <si>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</si>
  <si>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</si>
  <si>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</si>
  <si>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</si>
  <si>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</si>
  <si>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</si>
  <si>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</si>
  <si>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</si>
  <si>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</si>
  <si>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</si>
  <si>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</si>
  <si>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</si>
  <si>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</si>
  <si>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</si>
  <si>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</si>
  <si>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</si>
  <si>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</si>
  <si>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</si>
  <si>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</si>
  <si>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</si>
  <si>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</si>
  <si>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</si>
  <si>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</si>
  <si>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</si>
  <si>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</si>
  <si>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</si>
  <si>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</si>
  <si>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</si>
  <si>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</si>
  <si>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</si>
  <si>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</si>
  <si>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</si>
  <si>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</si>
  <si>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</si>
  <si>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</si>
  <si>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</si>
  <si>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</si>
  <si>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</si>
  <si>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</si>
  <si>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</si>
  <si>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</si>
  <si>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</si>
  <si>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</si>
  <si>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</si>
  <si>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</si>
  <si>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</si>
  <si>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</si>
  <si>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</si>
  <si>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</si>
  <si>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</si>
  <si>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</si>
  <si>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</si>
  <si>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</si>
  <si>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</si>
  <si>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</si>
  <si>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</si>
  <si>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</si>
  <si>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</si>
  <si>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</si>
  <si>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</si>
  <si>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</si>
  <si>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</si>
  <si>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</si>
  <si>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</si>
  <si>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</si>
  <si>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</si>
  <si>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</si>
  <si>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</si>
  <si>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</si>
  <si>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</si>
  <si>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</si>
  <si>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</si>
  <si>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</si>
  <si>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</si>
  <si>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</si>
  <si>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</si>
  <si>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</si>
  <si>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</si>
  <si>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</si>
  <si>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</si>
  <si>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</si>
  <si>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</si>
  <si>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</si>
  <si>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</si>
  <si>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</si>
  <si>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</si>
  <si>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</si>
  <si>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</si>
  <si>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</si>
  <si>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</si>
  <si>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</si>
  <si>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</si>
  <si>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</si>
  <si>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</si>
  <si>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</si>
  <si>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</si>
  <si>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</si>
  <si>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</si>
  <si>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</si>
  <si>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</si>
  <si>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</si>
  <si>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</si>
  <si>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</si>
  <si>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</si>
  <si>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</si>
  <si>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</si>
  <si>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</si>
  <si>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</si>
  <si>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</si>
  <si>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</si>
  <si>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</si>
  <si>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</si>
  <si>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</si>
  <si>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</si>
  <si>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</si>
  <si>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</si>
  <si>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</si>
  <si>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</si>
  <si>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</si>
  <si>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</si>
  <si>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</si>
  <si>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</si>
  <si>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</si>
  <si>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</si>
  <si>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</si>
  <si>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</si>
  <si>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</si>
  <si>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</si>
  <si>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</si>
  <si>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</si>
  <si>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</si>
  <si>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</si>
  <si>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</si>
  <si>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</si>
  <si>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</si>
  <si>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</si>
  <si>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</si>
  <si>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</si>
  <si>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</si>
  <si>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</si>
  <si>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</si>
  <si>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</si>
  <si>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</si>
  <si>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</si>
  <si>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</si>
  <si>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</si>
  <si>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</si>
  <si>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</si>
  <si>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</si>
  <si>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</si>
  <si>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</si>
  <si>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</si>
  <si>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</si>
  <si>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</si>
  <si>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</si>
  <si>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</si>
  <si>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</si>
  <si>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</si>
  <si>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</si>
  <si>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</si>
  <si>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</si>
  <si>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</si>
  <si>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</si>
  <si>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</si>
  <si>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</si>
  <si>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</si>
  <si>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</si>
  <si>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</si>
  <si>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</si>
  <si>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</si>
  <si>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</si>
  <si>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</si>
  <si>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</si>
  <si>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</si>
  <si>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</si>
  <si>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</si>
  <si>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</si>
  <si>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</si>
  <si>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</si>
  <si>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</si>
  <si>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</si>
  <si>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</si>
  <si>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</si>
  <si>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</si>
  <si>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</si>
  <si>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</si>
  <si>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</si>
  <si>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</si>
  <si>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</si>
  <si>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</si>
  <si>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</si>
  <si>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</si>
  <si>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</si>
  <si>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</si>
  <si>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</si>
  <si>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</si>
  <si>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</si>
  <si>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</si>
  <si>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</si>
  <si>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</si>
  <si>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</si>
  <si>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</si>
  <si>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</si>
  <si>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</si>
  <si>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</si>
  <si>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</si>
  <si>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</si>
  <si>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</si>
  <si>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</si>
  <si>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</si>
  <si>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</si>
  <si>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</si>
  <si>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</si>
  <si>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</si>
  <si>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</si>
  <si>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</si>
  <si>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</si>
  <si>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</si>
  <si>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</si>
  <si>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</si>
  <si>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</si>
  <si>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</si>
  <si>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</si>
  <si>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</si>
  <si>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</si>
  <si>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</si>
  <si>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</si>
  <si>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</si>
  <si>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</si>
  <si>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</si>
  <si>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</si>
  <si>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</si>
  <si>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</si>
  <si>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</si>
  <si>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</si>
  <si>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</si>
  <si>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</si>
  <si>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</si>
  <si>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</si>
  <si>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</si>
  <si>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</si>
  <si>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</si>
  <si>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</si>
  <si>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</si>
  <si>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</si>
  <si>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</si>
  <si>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</si>
  <si>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</si>
  <si>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</si>
  <si>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</si>
  <si>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</si>
  <si>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</si>
  <si>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</si>
  <si>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</si>
  <si>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</si>
  <si>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</si>
  <si>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</si>
  <si>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</si>
  <si>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</si>
  <si>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</si>
  <si>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</si>
  <si>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</si>
  <si>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</si>
  <si>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</si>
  <si>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</si>
  <si>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</si>
  <si>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</si>
  <si>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</si>
  <si>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</si>
  <si>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</si>
  <si>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</si>
  <si>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</si>
  <si>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</si>
  <si>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</si>
  <si>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</si>
  <si>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</si>
  <si>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</si>
  <si>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</si>
  <si>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</si>
  <si>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</si>
  <si>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</si>
  <si>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</si>
  <si>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</si>
  <si>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</si>
  <si>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</si>
  <si>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</si>
  <si>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</si>
  <si>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</si>
  <si>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</si>
  <si>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</si>
  <si>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</si>
  <si>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</si>
  <si>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</si>
  <si>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</si>
  <si>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</si>
  <si>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</si>
  <si>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</si>
  <si>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</si>
  <si>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</si>
  <si>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</si>
  <si>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</si>
  <si>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</si>
  <si>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</si>
  <si>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</si>
  <si>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</si>
  <si>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</si>
  <si>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</si>
  <si>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</si>
  <si>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</si>
  <si>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</si>
  <si>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</si>
  <si>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</si>
  <si>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</si>
  <si>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</si>
  <si>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</si>
  <si>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</si>
  <si>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</si>
  <si>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</si>
  <si>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</si>
  <si>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</si>
  <si>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</si>
  <si>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</si>
  <si>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</si>
  <si>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</si>
  <si>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</si>
  <si>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</si>
  <si>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</si>
  <si>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</si>
  <si>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</si>
  <si>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</si>
  <si>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</si>
  <si>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</si>
  <si>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</si>
  <si>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</si>
  <si>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</si>
  <si>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</si>
  <si>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</si>
  <si>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</si>
  <si>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</si>
  <si>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</si>
  <si>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</si>
  <si>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</si>
  <si>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</si>
  <si>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</si>
  <si>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</si>
  <si>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</si>
  <si>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</si>
  <si>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</si>
  <si>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</si>
  <si>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</si>
  <si>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</si>
  <si>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</si>
  <si>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</si>
  <si>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</si>
  <si>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</si>
  <si>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</si>
  <si>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</si>
  <si>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</si>
  <si>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</si>
  <si>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</si>
  <si>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</si>
  <si>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</si>
  <si>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</si>
  <si>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</si>
  <si>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</si>
  <si>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</si>
  <si>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</si>
  <si>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</si>
  <si>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</si>
  <si>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</si>
  <si>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</si>
  <si>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</si>
  <si>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</si>
  <si>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</si>
  <si>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</si>
  <si>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</si>
  <si>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</si>
  <si>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</si>
  <si>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</si>
  <si>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</si>
  <si>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</si>
  <si>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</si>
  <si>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</si>
  <si>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</si>
  <si>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</si>
  <si>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</si>
  <si>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</si>
  <si>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</si>
  <si>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</si>
  <si>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</si>
  <si>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</si>
  <si>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</si>
  <si>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</si>
  <si>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</si>
  <si>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</si>
  <si>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</si>
  <si>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</si>
  <si>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</si>
  <si>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</si>
  <si>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</si>
  <si>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</si>
  <si>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</si>
  <si>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</si>
  <si>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</si>
  <si>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</si>
  <si>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</si>
  <si>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</si>
  <si>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</si>
  <si>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</si>
  <si>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</si>
  <si>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</si>
  <si>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</si>
  <si>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</si>
  <si>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</si>
  <si>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</si>
  <si>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</si>
  <si>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</si>
  <si>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</si>
  <si>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</si>
  <si>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</si>
  <si>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</si>
  <si>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</si>
  <si>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</si>
  <si>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</si>
  <si>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</si>
  <si>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</si>
  <si>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</si>
  <si>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</si>
  <si>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</si>
  <si>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</si>
  <si>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</si>
  <si>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</si>
  <si>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</si>
  <si>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</si>
  <si>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</si>
  <si>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</si>
  <si>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</si>
  <si>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</si>
  <si>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</si>
  <si>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</si>
  <si>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</si>
  <si>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</si>
  <si>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</si>
  <si>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</si>
  <si>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</si>
  <si>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</si>
  <si>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</si>
  <si>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</si>
  <si>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</si>
  <si>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</si>
  <si>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</si>
  <si>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</si>
  <si>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</si>
  <si>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</si>
  <si>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</si>
  <si>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</si>
  <si>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</si>
  <si>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</si>
  <si>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</si>
  <si>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</si>
  <si>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</si>
  <si>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</si>
  <si>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</si>
  <si>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</si>
  <si>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</si>
  <si>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</si>
  <si>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</si>
  <si>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</si>
  <si>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</si>
  <si>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</si>
  <si>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</si>
  <si>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</si>
  <si>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</si>
  <si>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</si>
  <si>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</si>
  <si>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</si>
  <si>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</si>
  <si>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</si>
  <si>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</si>
  <si>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</si>
  <si>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</si>
  <si>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</si>
  <si>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</si>
  <si>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</si>
  <si>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</si>
  <si>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</si>
  <si>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</si>
  <si>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</si>
  <si>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</si>
  <si>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</si>
  <si>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</si>
  <si>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</si>
  <si>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</si>
  <si>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</si>
  <si>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</si>
  <si>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</si>
  <si>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</si>
  <si>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</si>
  <si>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</si>
  <si>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</si>
  <si>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</si>
  <si>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</si>
  <si>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</si>
  <si>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</si>
  <si>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</si>
  <si>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</si>
  <si>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</si>
  <si>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</si>
  <si>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</si>
  <si>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</si>
  <si>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</si>
  <si>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</si>
  <si>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</si>
  <si>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</si>
  <si>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</si>
  <si>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</si>
  <si>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</si>
  <si>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</si>
  <si>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</si>
  <si>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</si>
  <si>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</si>
  <si>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</si>
  <si>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</si>
  <si>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</si>
  <si>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</si>
  <si>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</si>
  <si>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</si>
  <si>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</si>
  <si>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</si>
  <si>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</si>
  <si>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</si>
  <si>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</si>
  <si>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</si>
  <si>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</si>
  <si>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</si>
  <si>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</si>
  <si>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</si>
  <si>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</si>
  <si>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</si>
  <si>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</si>
  <si>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</si>
  <si>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</si>
  <si>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</si>
  <si>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</si>
  <si>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</si>
  <si>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</si>
  <si>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</si>
  <si>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</si>
  <si>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</si>
  <si>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</si>
  <si>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</si>
  <si>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</si>
  <si>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</si>
  <si>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</si>
  <si>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</si>
  <si>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</si>
  <si>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</si>
  <si>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</si>
  <si>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</si>
  <si>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</si>
  <si>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</si>
  <si>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</si>
  <si>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</si>
  <si>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</si>
  <si>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</si>
  <si>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</si>
  <si>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</si>
  <si>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</si>
  <si>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</si>
  <si>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</si>
  <si>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</si>
  <si>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</si>
  <si>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</si>
  <si>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</si>
  <si>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</si>
  <si>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</si>
  <si>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</si>
  <si>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</si>
  <si>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</si>
  <si>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</si>
  <si>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</si>
  <si>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</si>
  <si>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</si>
  <si>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</si>
  <si>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</si>
  <si>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</si>
  <si>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</si>
  <si>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</si>
  <si>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</si>
  <si>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</si>
  <si>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</si>
  <si>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</si>
  <si>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</si>
  <si>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</si>
  <si>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</si>
  <si>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</si>
  <si>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</si>
  <si>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</si>
  <si>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</si>
  <si>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</si>
  <si>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</si>
  <si>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</si>
  <si>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</si>
  <si>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</si>
  <si>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</si>
  <si>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</si>
  <si>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</si>
  <si>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</si>
  <si>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</si>
  <si>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</si>
  <si>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</si>
  <si>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</si>
  <si>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</si>
  <si>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</si>
  <si>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</si>
  <si>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</si>
  <si>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</si>
  <si>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</si>
  <si>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</si>
  <si>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</si>
  <si>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</si>
  <si>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</si>
  <si>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</si>
  <si>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</si>
  <si>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</si>
  <si>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</si>
  <si>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</si>
  <si>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</si>
  <si>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</si>
  <si>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</si>
  <si>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</si>
  <si>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</si>
  <si>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</si>
  <si>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</si>
  <si>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</si>
  <si>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</si>
  <si>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</si>
  <si>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</si>
  <si>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</si>
  <si>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</si>
  <si>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</si>
  <si>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</si>
  <si>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</si>
  <si>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</si>
  <si>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</si>
  <si>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</si>
  <si>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</si>
  <si>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</si>
  <si>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</si>
  <si>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</si>
  <si>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</si>
  <si>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</si>
  <si>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</si>
  <si>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</si>
  <si>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</si>
  <si>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</si>
  <si>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</si>
  <si>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</si>
  <si>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</si>
  <si>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</si>
  <si>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</si>
  <si>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</si>
  <si>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</si>
  <si>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</si>
  <si>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</si>
  <si>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</si>
  <si>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</si>
  <si>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</si>
  <si>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</si>
  <si>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</si>
  <si>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</si>
  <si>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</si>
  <si>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</si>
  <si>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</si>
  <si>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</si>
  <si>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</si>
  <si>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</si>
  <si>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</si>
  <si>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</si>
  <si>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</si>
  <si>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</si>
  <si>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</si>
  <si>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</si>
  <si>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</si>
  <si>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</si>
  <si>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</si>
  <si>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</si>
  <si>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</si>
  <si>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</si>
  <si>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</si>
  <si>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</si>
  <si>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</si>
  <si>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</si>
  <si>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</si>
  <si>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</si>
  <si>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</si>
  <si>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</si>
  <si>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</si>
  <si>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</si>
  <si>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</si>
  <si>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</si>
  <si>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</si>
  <si>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</si>
  <si>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</si>
  <si>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</si>
  <si>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</si>
  <si>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</si>
  <si>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</si>
  <si>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</si>
  <si>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</si>
  <si>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</si>
  <si>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</si>
  <si>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</si>
  <si>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</si>
  <si>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</si>
  <si>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</si>
  <si>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</si>
  <si>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</si>
  <si>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</si>
  <si>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</si>
  <si>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</si>
  <si>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</si>
  <si>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</si>
  <si>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</si>
  <si>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</si>
  <si>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</si>
  <si>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</si>
  <si>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</si>
  <si>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</si>
  <si>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</si>
  <si>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</si>
  <si>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</si>
  <si>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</si>
  <si>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</si>
  <si>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</si>
  <si>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</si>
  <si>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</si>
  <si>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</si>
  <si>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</si>
  <si>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</si>
  <si>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</si>
  <si>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</si>
  <si>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</si>
  <si>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</si>
  <si>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</si>
  <si>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</si>
  <si>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</si>
  <si>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</si>
  <si>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</si>
  <si>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</si>
  <si>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</si>
  <si>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</si>
  <si>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</si>
  <si>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</si>
  <si>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</si>
  <si>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</si>
  <si>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</si>
  <si>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</si>
  <si>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</si>
  <si>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</si>
  <si>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</si>
  <si>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</si>
  <si>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</si>
  <si>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</si>
  <si>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</si>
  <si>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</si>
  <si>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</si>
  <si>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</si>
  <si>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</si>
  <si>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</si>
  <si>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</si>
  <si>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</si>
  <si>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</si>
  <si>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</si>
  <si>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</si>
  <si>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</si>
  <si>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</si>
  <si>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</si>
  <si>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</si>
  <si>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</si>
  <si>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</si>
  <si>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</si>
  <si>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</si>
  <si>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</si>
  <si>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</si>
  <si>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</si>
  <si>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</si>
  <si>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</si>
  <si>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</si>
  <si>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</si>
  <si>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</si>
  <si>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</si>
  <si>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</si>
  <si>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</si>
  <si>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</si>
  <si>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</si>
  <si>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</si>
  <si>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</si>
  <si>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</si>
  <si>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</si>
  <si>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</si>
  <si>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</si>
  <si>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</si>
  <si>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</si>
  <si>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</si>
  <si>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</si>
  <si>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</si>
  <si>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</si>
  <si>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</si>
  <si>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</si>
  <si>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</si>
  <si>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</si>
  <si>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</si>
  <si>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</si>
  <si>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</si>
  <si>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</si>
  <si>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</si>
  <si>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</si>
  <si>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</si>
  <si>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</si>
  <si>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</si>
  <si>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</si>
  <si>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</si>
  <si>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</si>
  <si>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</si>
  <si>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</si>
  <si>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</si>
  <si>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</si>
  <si>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</si>
  <si>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</si>
  <si>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</si>
  <si>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</si>
  <si>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</si>
  <si>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</si>
  <si>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</si>
  <si>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</si>
  <si>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</si>
  <si>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</si>
  <si>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</si>
  <si>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</si>
  <si>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</si>
  <si>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</si>
  <si>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</si>
  <si>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</si>
  <si>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</si>
  <si>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</si>
  <si>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</si>
  <si>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</si>
  <si>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</si>
  <si>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</si>
  <si>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</si>
  <si>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</si>
  <si>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</si>
  <si>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</si>
  <si>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</si>
  <si>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</si>
  <si>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</si>
  <si>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</si>
  <si>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</si>
  <si>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</si>
  <si>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</si>
  <si>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</si>
  <si>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</si>
  <si>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</si>
  <si>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</si>
  <si>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</si>
  <si>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</si>
  <si>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</si>
  <si>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</si>
  <si>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</si>
  <si>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</si>
  <si>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</si>
  <si>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</si>
  <si>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</si>
  <si>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</si>
  <si>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</si>
  <si>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</si>
  <si>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</si>
  <si>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</si>
  <si>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</si>
  <si>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</si>
  <si>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</si>
  <si>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</si>
  <si>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</si>
  <si>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</si>
  <si>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</si>
  <si>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</si>
  <si>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</si>
  <si>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</si>
  <si>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</si>
  <si>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</si>
  <si>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</si>
  <si>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</si>
  <si>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</si>
  <si>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</si>
  <si>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</si>
  <si>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</si>
  <si>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</si>
  <si>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</si>
  <si>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</si>
  <si>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</si>
  <si>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</si>
  <si>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</si>
  <si>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</si>
  <si>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</si>
  <si>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</si>
  <si>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</si>
  <si>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</si>
  <si>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</si>
  <si>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</si>
  <si>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</si>
  <si>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</si>
  <si>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</si>
  <si>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</si>
  <si>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</si>
  <si>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</si>
  <si>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</si>
  <si>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</si>
  <si>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</si>
  <si>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</si>
  <si>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</si>
  <si>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</si>
  <si>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</si>
  <si>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</si>
  <si>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</si>
  <si>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</si>
  <si>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</si>
  <si>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</si>
  <si>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</si>
  <si>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</si>
  <si>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</si>
  <si>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</si>
  <si>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</si>
  <si>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</si>
  <si>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</si>
  <si>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</si>
  <si>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</si>
  <si>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</si>
  <si>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</si>
  <si>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</si>
  <si>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</si>
  <si>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</si>
  <si>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</si>
  <si>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</si>
  <si>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</si>
  <si>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</si>
  <si>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</si>
  <si>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</si>
  <si>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</si>
  <si>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</si>
  <si>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</si>
  <si>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</si>
  <si>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</si>
  <si>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</si>
  <si>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</si>
  <si>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</si>
  <si>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</si>
  <si>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</si>
  <si>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</si>
  <si>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</si>
  <si>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</si>
  <si>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</si>
  <si>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</si>
  <si>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</si>
  <si>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</si>
  <si>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</si>
  <si>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</si>
  <si>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</si>
  <si>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</si>
  <si>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</si>
  <si>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</si>
  <si>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</si>
  <si>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</si>
  <si>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</si>
  <si>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</si>
  <si>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</si>
  <si>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</si>
  <si>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</si>
  <si>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</si>
  <si>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</si>
  <si>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</si>
  <si>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</si>
  <si>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</si>
  <si>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</si>
  <si>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</si>
  <si>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</si>
  <si>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</si>
  <si>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</si>
  <si>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</si>
  <si>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</si>
  <si>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</si>
  <si>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</si>
  <si>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</si>
  <si>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</si>
  <si>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</si>
  <si>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</si>
  <si>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</si>
  <si>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</si>
  <si>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</si>
  <si>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</si>
  <si>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</si>
  <si>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</si>
  <si>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</si>
  <si>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</si>
  <si>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</si>
  <si>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</si>
  <si>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</si>
  <si>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</si>
  <si>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</si>
  <si>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</si>
  <si>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</si>
  <si>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</si>
  <si>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</si>
  <si>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</si>
  <si>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</si>
  <si>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</si>
  <si>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</si>
  <si>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</si>
  <si>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</si>
  <si>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</si>
  <si>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</si>
  <si>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</si>
  <si>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</si>
  <si>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</si>
  <si>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</si>
  <si>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</si>
  <si>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</si>
  <si>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</si>
  <si>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</si>
  <si>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</si>
  <si>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</si>
  <si>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</si>
  <si>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</si>
  <si>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</si>
  <si>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</si>
  <si>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</si>
  <si>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</si>
  <si>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</si>
  <si>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</si>
  <si>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</si>
  <si>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</si>
  <si>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</si>
  <si>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</si>
  <si>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</si>
  <si>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</si>
  <si>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</si>
  <si>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</si>
  <si>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</si>
  <si>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</si>
  <si>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</si>
  <si>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</si>
  <si>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</si>
  <si>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</si>
  <si>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</si>
  <si>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</si>
  <si>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</si>
  <si>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</si>
  <si>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</si>
  <si>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</si>
  <si>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</si>
  <si>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</si>
  <si>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</si>
  <si>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</si>
  <si>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</si>
  <si>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</si>
  <si>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</si>
  <si>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</si>
  <si>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</si>
  <si>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</si>
  <si>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</si>
  <si>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</si>
  <si>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</si>
  <si>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</si>
  <si>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</si>
  <si>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</si>
  <si>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</si>
  <si>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</si>
  <si>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</si>
  <si>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</si>
  <si>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</si>
  <si>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</si>
  <si>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</si>
  <si>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</si>
  <si>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</si>
  <si>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</si>
  <si>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</si>
  <si>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</si>
  <si>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</si>
  <si>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</si>
  <si>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</si>
  <si>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</si>
  <si>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</si>
  <si>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</si>
  <si>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</si>
  <si>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</si>
  <si>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</si>
  <si>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</si>
  <si>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</si>
  <si>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</si>
  <si>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</si>
  <si>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</si>
  <si>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</si>
  <si>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</si>
  <si>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</si>
  <si>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</si>
  <si>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</si>
  <si>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</si>
  <si>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</si>
  <si>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</si>
  <si>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</si>
  <si>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</si>
  <si>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</si>
  <si>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</si>
  <si>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</si>
  <si>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</si>
  <si>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</si>
  <si>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</si>
  <si>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</si>
  <si>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</si>
  <si>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</si>
  <si>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</si>
  <si>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</si>
  <si>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</si>
  <si>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</si>
  <si>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</si>
  <si>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</si>
  <si>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</si>
  <si>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</si>
  <si>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</si>
  <si>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</si>
  <si>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</si>
  <si>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</si>
  <si>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</si>
  <si>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</si>
  <si>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</si>
  <si>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</si>
  <si>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</si>
  <si>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</si>
  <si>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</si>
  <si>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</si>
  <si>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</si>
  <si>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</si>
  <si>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</si>
  <si>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</si>
  <si>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</si>
  <si>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</si>
  <si>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</si>
  <si>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</si>
  <si>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</si>
  <si>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</si>
  <si>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</si>
  <si>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</si>
  <si>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</si>
  <si>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</si>
  <si>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</si>
  <si>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</si>
  <si>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</si>
  <si>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</si>
  <si>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</si>
  <si>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</si>
  <si>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</si>
  <si>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</si>
  <si>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</si>
  <si>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</si>
  <si>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</si>
  <si>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</si>
  <si>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</si>
  <si>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</si>
  <si>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</si>
  <si>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</si>
  <si>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</si>
  <si>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</si>
  <si>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</si>
  <si>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</si>
  <si>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</si>
  <si>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</si>
  <si>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</si>
  <si>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</si>
  <si>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</si>
  <si>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</si>
  <si>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</si>
  <si>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</si>
  <si>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</si>
  <si>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</si>
  <si>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</si>
  <si>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</si>
  <si>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</si>
  <si>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</si>
  <si>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</si>
  <si>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</si>
  <si>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</si>
  <si>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</si>
  <si>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</si>
  <si>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</si>
  <si>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</si>
  <si>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</si>
  <si>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</si>
  <si>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</si>
  <si>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</si>
  <si>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</si>
  <si>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</si>
  <si>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</si>
  <si>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</si>
  <si>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</si>
  <si>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</si>
  <si>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</si>
  <si>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</si>
  <si>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</si>
  <si>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</si>
  <si>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</si>
  <si>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</si>
  <si>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</si>
  <si>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</si>
  <si>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</si>
  <si>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</si>
  <si>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</si>
  <si>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</si>
  <si>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</si>
  <si>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</si>
  <si>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</si>
  <si>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</si>
  <si>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</si>
  <si>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</si>
  <si>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</si>
  <si>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</si>
  <si>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</si>
  <si>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</si>
  <si>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</si>
  <si>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</si>
  <si>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</si>
  <si>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</si>
  <si>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</si>
  <si>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</si>
  <si>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</si>
  <si>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</si>
  <si>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</si>
  <si>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</si>
  <si>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</si>
  <si>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</si>
  <si>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</si>
  <si>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</si>
  <si>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</si>
  <si>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</si>
  <si>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</si>
  <si>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</si>
  <si>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</si>
  <si>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</si>
  <si>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</si>
  <si>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</si>
  <si>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</si>
  <si>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</si>
  <si>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</si>
  <si>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</si>
  <si>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</si>
  <si>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</si>
  <si>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</si>
  <si>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</si>
  <si>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</si>
  <si>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</si>
  <si>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</si>
  <si>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</si>
  <si>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</si>
  <si>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</si>
  <si>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</si>
  <si>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</si>
  <si>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</si>
  <si>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</si>
  <si>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</si>
  <si>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</si>
  <si>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</si>
  <si>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</si>
  <si>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</si>
  <si>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</si>
  <si>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</si>
  <si>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</si>
  <si>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</si>
  <si>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</si>
  <si>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</si>
  <si>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</si>
  <si>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</si>
  <si>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</si>
  <si>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</si>
  <si>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</si>
  <si>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</si>
  <si>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</si>
  <si>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</si>
  <si>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</si>
  <si>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</si>
  <si>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</si>
  <si>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</si>
  <si>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</si>
  <si>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</si>
  <si>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</si>
  <si>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</si>
  <si>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</si>
  <si>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</si>
  <si>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</si>
  <si>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</si>
  <si>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</si>
  <si>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</si>
  <si>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</si>
  <si>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</si>
  <si>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</si>
  <si>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</si>
  <si>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</si>
  <si>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</si>
  <si>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</si>
  <si>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</si>
  <si>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</si>
  <si>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</si>
  <si>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</si>
  <si>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</si>
  <si>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</si>
  <si>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</si>
  <si>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</si>
  <si>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</si>
  <si>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</si>
  <si>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</si>
  <si>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</si>
  <si>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</si>
  <si>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</si>
  <si>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</si>
  <si>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</si>
  <si>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</si>
  <si>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</si>
  <si>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</si>
  <si>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</si>
  <si>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</si>
  <si>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</si>
  <si>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</si>
  <si>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</si>
  <si>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</si>
  <si>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</si>
  <si>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</si>
  <si>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</si>
  <si>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</si>
  <si>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</si>
  <si>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</si>
  <si>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</si>
  <si>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</si>
  <si>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</si>
  <si>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</si>
  <si>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</si>
  <si>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</si>
  <si>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</si>
  <si>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</si>
  <si>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</si>
  <si>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</si>
  <si>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</si>
  <si>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</si>
  <si>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</si>
  <si>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</si>
  <si>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</si>
  <si>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</si>
  <si>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</si>
  <si>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</si>
  <si>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</si>
  <si>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</si>
  <si>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</si>
  <si>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</si>
  <si>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</si>
  <si>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</si>
  <si>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</si>
  <si>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</si>
  <si>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</si>
  <si>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</si>
  <si>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</si>
  <si>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</si>
  <si>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</si>
  <si>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</si>
  <si>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</si>
  <si>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</si>
  <si>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</si>
  <si>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</si>
  <si>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</si>
  <si>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</si>
  <si>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</si>
  <si>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</si>
  <si>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</si>
  <si>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</si>
  <si>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</si>
  <si>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</si>
  <si>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</si>
  <si>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</si>
  <si>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</si>
  <si>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</si>
  <si>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</si>
  <si>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</si>
  <si>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</si>
  <si>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</si>
  <si>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</si>
  <si>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</si>
  <si>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</si>
  <si>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</si>
  <si>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</si>
  <si>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</si>
  <si>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</si>
  <si>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</si>
  <si>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</si>
  <si>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</si>
  <si>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</si>
  <si>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</si>
  <si>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</si>
  <si>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</si>
  <si>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</si>
  <si>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</si>
  <si>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</si>
  <si>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</si>
  <si>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</si>
  <si>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</si>
  <si>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</si>
  <si>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</si>
  <si>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</si>
  <si>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</si>
  <si>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</si>
  <si>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</si>
  <si>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</si>
  <si>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</si>
  <si>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</si>
  <si>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</si>
  <si>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</si>
  <si>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</si>
  <si>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</si>
  <si>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</si>
  <si>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</si>
  <si>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</si>
  <si>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</si>
  <si>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</si>
  <si>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</si>
  <si>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</si>
  <si>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</si>
  <si>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</si>
  <si>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</si>
  <si>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</si>
  <si>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</si>
  <si>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</si>
  <si>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</si>
  <si>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</si>
  <si>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</si>
  <si>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</si>
  <si>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</si>
  <si>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</si>
  <si>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</si>
  <si>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</si>
  <si>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</si>
  <si>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</si>
  <si>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</si>
  <si>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</si>
  <si>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</si>
  <si>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</si>
  <si>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</si>
  <si>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</si>
  <si>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</si>
  <si>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</si>
  <si>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</si>
  <si>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</si>
  <si>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</si>
  <si>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</si>
  <si>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</si>
  <si>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</si>
  <si>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</si>
  <si>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</si>
  <si>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</si>
  <si>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</si>
  <si>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</si>
  <si>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</si>
  <si>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</si>
  <si>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</si>
  <si>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</si>
  <si>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</si>
  <si>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</si>
  <si>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</si>
  <si>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</si>
  <si>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</si>
  <si>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</si>
  <si>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</si>
  <si>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</si>
  <si>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</si>
  <si>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</si>
  <si>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</si>
  <si>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</si>
  <si>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</si>
  <si>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</si>
  <si>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</si>
  <si>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</si>
  <si>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</si>
  <si>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</si>
  <si>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</si>
  <si>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</si>
  <si>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</si>
  <si>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</si>
  <si>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</si>
  <si>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</si>
  <si>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</si>
  <si>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</si>
  <si>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</si>
  <si>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</si>
  <si>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</si>
  <si>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</si>
  <si>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</si>
  <si>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</si>
  <si>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</si>
  <si>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</si>
  <si>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</si>
  <si>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</si>
  <si>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</si>
  <si>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</si>
  <si>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</si>
  <si>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</si>
  <si>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</si>
  <si>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</si>
  <si>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</si>
  <si>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</si>
  <si>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</si>
  <si>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</si>
  <si>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</si>
  <si>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</si>
  <si>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</si>
  <si>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</si>
  <si>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</si>
  <si>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</si>
  <si>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</si>
  <si>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</si>
  <si>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</si>
  <si>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</si>
  <si>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</si>
  <si>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</si>
  <si>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</si>
  <si>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</si>
  <si>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</si>
  <si>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</si>
  <si>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</si>
  <si>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</si>
  <si>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</si>
  <si>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</si>
  <si>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</si>
  <si>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</si>
  <si>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</si>
  <si>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</si>
  <si>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</si>
  <si>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</si>
  <si>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</si>
  <si>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</si>
  <si>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</si>
  <si>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</si>
  <si>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</si>
  <si>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</si>
  <si>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</si>
  <si>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</si>
  <si>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</si>
  <si>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</si>
  <si>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</si>
  <si>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</si>
  <si>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</si>
  <si>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</si>
  <si>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</si>
  <si>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</si>
  <si>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</si>
  <si>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</si>
  <si>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</si>
  <si>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</si>
  <si>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</si>
  <si>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</si>
  <si>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</si>
  <si>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</si>
  <si>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</si>
  <si>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</si>
  <si>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</si>
  <si>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</si>
  <si>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</si>
  <si>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</si>
  <si>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</si>
  <si>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</si>
  <si>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</si>
  <si>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</si>
  <si>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</si>
  <si>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</si>
  <si>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</si>
  <si>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</si>
  <si>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</si>
  <si>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</si>
  <si>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</si>
  <si>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</si>
  <si>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</si>
  <si>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</si>
  <si>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</si>
  <si>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</si>
  <si>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</si>
  <si>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</si>
  <si>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</si>
  <si>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</si>
  <si>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</si>
  <si>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</si>
  <si>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</si>
  <si>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</si>
  <si>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</si>
  <si>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</si>
  <si>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</si>
  <si>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</si>
  <si>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</si>
  <si>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</si>
  <si>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</si>
  <si>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</si>
  <si>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</si>
  <si>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</si>
  <si>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</si>
  <si>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</si>
  <si>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</si>
  <si>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</si>
  <si>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</si>
  <si>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</si>
  <si>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</si>
  <si>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</si>
  <si>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</si>
  <si>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</si>
  <si>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</si>
  <si>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</si>
  <si>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</si>
  <si>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</si>
  <si>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</si>
  <si>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</si>
  <si>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</si>
  <si>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</si>
  <si>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</si>
  <si>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</si>
  <si>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</si>
  <si>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</si>
  <si>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</si>
  <si>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</si>
  <si>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</si>
  <si>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</si>
  <si>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</si>
  <si>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</si>
  <si>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</si>
  <si>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</si>
  <si>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</si>
  <si>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</si>
  <si>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</si>
  <si>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</si>
  <si>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</si>
  <si>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</si>
  <si>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</si>
  <si>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</si>
  <si>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</si>
  <si>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</si>
  <si>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</si>
  <si>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</si>
  <si>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</si>
  <si>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</si>
  <si>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</si>
  <si>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</si>
  <si>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</si>
  <si>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</si>
  <si>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</si>
  <si>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</si>
  <si>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</si>
  <si>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</si>
  <si>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</si>
  <si>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</si>
  <si>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</si>
  <si>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</si>
  <si>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</si>
  <si>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</si>
  <si>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</si>
  <si>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</si>
  <si>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</si>
  <si>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</si>
  <si>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</si>
  <si>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</si>
  <si>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</si>
  <si>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</si>
  <si>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</si>
  <si>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</si>
  <si>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</si>
  <si>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</si>
  <si>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</si>
  <si>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</si>
  <si>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</si>
  <si>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</si>
  <si>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</si>
  <si>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</si>
  <si>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</si>
  <si>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</si>
  <si>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</si>
  <si>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</si>
  <si>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</si>
  <si>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</si>
  <si>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</si>
  <si>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</si>
  <si>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</si>
  <si>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</si>
  <si>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</si>
  <si>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</si>
  <si>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</si>
  <si>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</si>
  <si>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</si>
  <si>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</si>
  <si>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</si>
  <si>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</si>
  <si>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</si>
  <si>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</si>
  <si>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</si>
  <si>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</si>
  <si>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</si>
  <si>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</si>
  <si>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</si>
  <si>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</si>
  <si>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</si>
  <si>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</si>
  <si>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</si>
  <si>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</si>
  <si>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</si>
  <si>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</si>
  <si>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</si>
  <si>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</si>
  <si>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</si>
  <si>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</si>
  <si>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</si>
  <si>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</si>
  <si>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</si>
  <si>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</si>
  <si>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</si>
  <si>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</si>
  <si>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</si>
  <si>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</si>
  <si>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</si>
  <si>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</si>
  <si>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</si>
  <si>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</si>
  <si>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</si>
  <si>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</si>
  <si>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</si>
  <si>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</si>
  <si>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</si>
  <si>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</si>
  <si>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</si>
  <si>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</si>
  <si>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</si>
  <si>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</si>
  <si>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</si>
  <si>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</si>
  <si>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</si>
  <si>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</si>
  <si>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</si>
  <si>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</si>
  <si>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</si>
  <si>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</si>
  <si>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</si>
  <si>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</si>
  <si>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</si>
  <si>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</si>
  <si>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</si>
  <si>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</si>
  <si>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</si>
  <si>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</si>
  <si>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</si>
  <si>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</si>
  <si>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</si>
  <si>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</si>
  <si>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</si>
  <si>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</si>
  <si>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</si>
  <si>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</si>
  <si>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</si>
  <si>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</si>
  <si>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</si>
  <si>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</si>
  <si>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</si>
  <si>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</si>
  <si>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</si>
  <si>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</si>
  <si>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</si>
  <si>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</si>
  <si>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</si>
  <si>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</si>
  <si>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</si>
  <si>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</si>
  <si>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</si>
  <si>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</si>
  <si>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</si>
  <si>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</si>
  <si>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</si>
  <si>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</si>
  <si>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</si>
  <si>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</si>
  <si>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</si>
  <si>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</si>
  <si>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</si>
  <si>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</si>
  <si>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</si>
  <si>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</si>
  <si>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</si>
  <si>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</si>
  <si>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</si>
  <si>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</si>
  <si>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</si>
  <si>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</si>
  <si>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</si>
  <si>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</si>
  <si>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</si>
  <si>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</si>
  <si>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</si>
  <si>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</si>
  <si>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</si>
  <si>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</si>
  <si>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</si>
  <si>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</si>
  <si>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</si>
  <si>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</si>
  <si>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</si>
  <si>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</si>
  <si>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</si>
  <si>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</si>
  <si>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</si>
  <si>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</si>
  <si>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</si>
  <si>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</si>
  <si>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</si>
  <si>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</si>
  <si>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</si>
  <si>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</si>
  <si>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</si>
  <si>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</si>
  <si>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</si>
  <si>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</si>
  <si>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</si>
  <si>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</si>
  <si>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</si>
  <si>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</si>
  <si>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</si>
  <si>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</si>
  <si>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</si>
  <si>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</si>
  <si>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</si>
  <si>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</si>
  <si>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</si>
  <si>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</si>
  <si>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</si>
  <si>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</si>
  <si>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</si>
  <si>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</si>
  <si>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</si>
  <si>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</si>
  <si>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</si>
  <si>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</si>
  <si>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</si>
  <si>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</si>
  <si>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</si>
  <si>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</si>
  <si>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</si>
  <si>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</si>
  <si>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</si>
  <si>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</si>
  <si>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</si>
  <si>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</si>
  <si>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</si>
  <si>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</si>
  <si>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</si>
  <si>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</si>
  <si>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</si>
  <si>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</si>
  <si>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</si>
  <si>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</si>
  <si>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</si>
  <si>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</si>
  <si>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</si>
  <si>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</si>
  <si>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</si>
  <si>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</si>
  <si>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</si>
  <si>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</si>
  <si>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</si>
  <si>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</si>
  <si>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</si>
  <si>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</si>
  <si>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</si>
  <si>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</si>
  <si>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</si>
  <si>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</si>
  <si>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</si>
  <si>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</si>
  <si>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</si>
  <si>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</si>
  <si>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</si>
  <si>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</si>
  <si>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</si>
  <si>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</si>
  <si>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</si>
  <si>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</si>
  <si>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</si>
  <si>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</si>
  <si>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</si>
  <si>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</si>
  <si>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</si>
  <si>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</si>
  <si>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</si>
  <si>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</si>
  <si>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</si>
  <si>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</si>
  <si>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</si>
  <si>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</si>
  <si>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</si>
  <si>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</si>
  <si>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</si>
  <si>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</si>
  <si>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</si>
  <si>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</si>
  <si>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</si>
  <si>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</si>
  <si>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</si>
  <si>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</si>
  <si>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</si>
  <si>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</si>
  <si>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</si>
  <si>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</si>
  <si>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</si>
  <si>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</si>
  <si>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</si>
  <si>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</si>
  <si>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</si>
  <si>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</si>
  <si>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</si>
  <si>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</si>
  <si>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</si>
  <si>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</si>
  <si>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</si>
  <si>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</si>
  <si>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</si>
  <si>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</si>
  <si>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</si>
  <si>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</si>
  <si>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</si>
  <si>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</si>
  <si>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</si>
  <si>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</si>
  <si>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</si>
  <si>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</si>
  <si>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</si>
  <si>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</si>
  <si>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</si>
  <si>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</si>
  <si>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</si>
  <si>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</si>
  <si>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</si>
  <si>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</si>
  <si>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</si>
  <si>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</si>
  <si>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</si>
  <si>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</si>
  <si>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</si>
  <si>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</si>
  <si>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</si>
  <si>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</si>
  <si>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</si>
  <si>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</si>
  <si>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</si>
  <si>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</si>
  <si>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</si>
  <si>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</si>
  <si>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</si>
  <si>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</si>
  <si>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</si>
  <si>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</si>
  <si>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</si>
  <si>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</si>
  <si>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</si>
  <si>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</si>
  <si>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</si>
  <si>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</si>
  <si>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</si>
  <si>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</si>
  <si>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</si>
  <si>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</si>
  <si>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</si>
  <si>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</si>
  <si>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</si>
  <si>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</si>
  <si>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</si>
  <si>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</si>
  <si>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</si>
  <si>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</si>
  <si>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</si>
  <si>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</si>
  <si>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</si>
  <si>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</si>
  <si>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</si>
  <si>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</si>
  <si>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</si>
  <si>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</si>
  <si>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</si>
  <si>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</si>
  <si>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</si>
  <si>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</si>
  <si>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</si>
  <si>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</si>
  <si>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</si>
  <si>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</si>
  <si>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</si>
  <si>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</si>
  <si>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</si>
  <si>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</si>
  <si>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</si>
  <si>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</si>
  <si>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</si>
  <si>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</si>
  <si>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</si>
  <si>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</si>
  <si>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</si>
  <si>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</si>
  <si>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</si>
  <si>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</si>
  <si>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</si>
  <si>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</si>
  <si>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</si>
  <si>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</si>
  <si>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</si>
  <si>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</si>
  <si>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</si>
  <si>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</si>
  <si>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</si>
  <si>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</si>
  <si>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</si>
  <si>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</si>
  <si>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</si>
  <si>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</si>
  <si>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</si>
  <si>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</si>
  <si>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</si>
  <si>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</si>
  <si>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</si>
  <si>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</si>
  <si>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</si>
  <si>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</si>
  <si>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</si>
  <si>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</si>
  <si>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</si>
  <si>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</si>
  <si>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</si>
  <si>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</si>
  <si>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</si>
  <si>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</si>
  <si>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</si>
  <si>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</si>
  <si>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</si>
  <si>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</si>
  <si>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</si>
  <si>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</si>
  <si>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</si>
  <si>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</si>
  <si>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</si>
  <si>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</si>
  <si>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</si>
  <si>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</si>
  <si>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</si>
  <si>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</si>
  <si>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</si>
  <si>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</si>
  <si>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</si>
  <si>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</si>
  <si>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</si>
  <si>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</si>
  <si>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</si>
  <si>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</si>
  <si>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</si>
  <si>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</si>
  <si>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</si>
  <si>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</si>
  <si>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</si>
  <si>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</si>
  <si>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</si>
  <si>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</si>
  <si>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</si>
  <si>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</si>
  <si>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</si>
  <si>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</si>
  <si>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</si>
  <si>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</si>
  <si>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</si>
  <si>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</si>
  <si>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</si>
  <si>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</si>
  <si>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</si>
  <si>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</si>
  <si>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</si>
  <si>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</si>
  <si>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</si>
  <si>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</si>
  <si>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</si>
  <si>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</si>
  <si>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</si>
  <si>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</si>
  <si>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</si>
  <si>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</si>
  <si>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</si>
  <si>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</si>
  <si>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</si>
  <si>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</si>
  <si>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</si>
  <si>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</si>
  <si>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</si>
  <si>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</si>
  <si>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</si>
  <si>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</si>
  <si>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</si>
  <si>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</si>
  <si>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</si>
  <si>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</si>
  <si>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</si>
  <si>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</si>
  <si>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</si>
  <si>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</si>
  <si>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</si>
  <si>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</si>
  <si>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</si>
  <si>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</si>
  <si>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</si>
  <si>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</si>
  <si>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</si>
  <si>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</si>
  <si>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</si>
  <si>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</si>
  <si>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</si>
  <si>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</si>
  <si>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</si>
  <si>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</si>
  <si>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</si>
  <si>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</si>
  <si>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</si>
  <si>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</si>
  <si>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</si>
  <si>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</si>
  <si>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</si>
  <si>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</si>
  <si>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</si>
  <si>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</si>
  <si>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</si>
  <si>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</si>
  <si>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</si>
  <si>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</si>
  <si>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</si>
  <si>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</si>
  <si>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</si>
  <si>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</si>
  <si>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</si>
  <si>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</si>
  <si>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</si>
  <si>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</si>
  <si>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</si>
  <si>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</si>
  <si>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</si>
  <si>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</si>
  <si>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</si>
  <si>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</si>
  <si>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</si>
  <si>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</si>
  <si>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</si>
  <si>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</si>
  <si>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</si>
  <si>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</si>
  <si>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</si>
  <si>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</si>
  <si>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</si>
  <si>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</si>
  <si>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</si>
  <si>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</si>
  <si>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</si>
  <si>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</si>
  <si>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</si>
  <si>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</si>
  <si>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</si>
  <si>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</si>
  <si>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</si>
  <si>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</si>
  <si>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</si>
  <si>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</si>
  <si>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</si>
  <si>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</si>
  <si>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</si>
  <si>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</si>
  <si>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</si>
  <si>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</si>
  <si>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</si>
  <si>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</si>
  <si>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</si>
  <si>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</si>
  <si>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</si>
  <si>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</si>
  <si>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</si>
  <si>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</si>
  <si>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</si>
  <si>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</si>
  <si>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</si>
  <si>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</si>
  <si>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</si>
  <si>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</si>
  <si>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</si>
  <si>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</si>
  <si>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</si>
  <si>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</si>
  <si>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</si>
  <si>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</si>
  <si>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</si>
  <si>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</si>
  <si>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</si>
  <si>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</si>
  <si>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</si>
  <si>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</si>
  <si>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</si>
  <si>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</si>
  <si>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</si>
  <si>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</si>
  <si>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</si>
  <si>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</si>
  <si>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</si>
  <si>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</si>
  <si>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</si>
  <si>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</si>
  <si>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</si>
  <si>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</si>
  <si>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</si>
  <si>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</si>
  <si>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</si>
  <si>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</si>
  <si>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</si>
  <si>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</si>
  <si>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</si>
  <si>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</si>
  <si>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</si>
  <si>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</si>
  <si>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</si>
  <si>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</si>
  <si>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</si>
  <si>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</si>
  <si>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</si>
  <si>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</si>
  <si>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</si>
  <si>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</si>
  <si>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</si>
  <si>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</si>
  <si>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</si>
  <si>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</si>
  <si>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</si>
  <si>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</si>
  <si>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</si>
  <si>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</si>
  <si>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</si>
  <si>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</si>
  <si>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</si>
  <si>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</si>
  <si>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</si>
  <si>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</si>
  <si>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</si>
  <si>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</si>
  <si>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</si>
  <si>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</si>
  <si>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</si>
  <si>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</si>
  <si>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</si>
  <si>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</si>
  <si>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</si>
  <si>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</si>
  <si>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</si>
  <si>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</si>
  <si>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</si>
  <si>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</si>
  <si>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</si>
  <si>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</si>
  <si>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</si>
  <si>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</si>
  <si>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</si>
  <si>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</si>
  <si>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</si>
  <si>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</si>
  <si>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</si>
  <si>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</si>
  <si>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</si>
  <si>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</si>
  <si>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</si>
  <si>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</si>
  <si>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</si>
  <si>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</si>
  <si>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</si>
  <si>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</si>
  <si>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</si>
  <si>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</si>
  <si>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</si>
  <si>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</si>
  <si>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</si>
  <si>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</si>
  <si>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</si>
  <si>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</si>
  <si>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</si>
  <si>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</si>
  <si>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</si>
  <si>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</si>
  <si>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</si>
  <si>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</si>
  <si>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</si>
  <si>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</si>
  <si>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</si>
  <si>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</si>
  <si>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</si>
  <si>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</si>
  <si>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</si>
  <si>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</si>
  <si>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</si>
  <si>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</si>
  <si>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</si>
  <si>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</si>
  <si>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</si>
  <si>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</si>
  <si>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</si>
  <si>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</si>
  <si>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</si>
  <si>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</si>
  <si>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</si>
  <si>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</si>
  <si>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</si>
  <si>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</si>
  <si>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</si>
  <si>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</si>
  <si>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</si>
  <si>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</si>
  <si>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</si>
  <si>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</si>
  <si>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</si>
  <si>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</si>
  <si>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</si>
  <si>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</si>
  <si>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</si>
  <si>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</si>
  <si>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</si>
  <si>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</si>
  <si>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</si>
  <si>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</si>
  <si>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</si>
  <si>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</si>
  <si>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</si>
  <si>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</si>
  <si>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</si>
  <si>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</si>
  <si>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</si>
  <si>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</si>
  <si>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</si>
  <si>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</si>
  <si>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</si>
  <si>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</si>
  <si>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</si>
  <si>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</si>
  <si>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</si>
  <si>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</si>
  <si>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</si>
  <si>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</si>
  <si>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</si>
  <si>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</si>
  <si>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</si>
  <si>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</si>
  <si>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</si>
  <si>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</si>
  <si>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</si>
  <si>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</si>
  <si>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</si>
  <si>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</si>
  <si>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</si>
  <si>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</si>
  <si>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</si>
  <si>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</si>
  <si>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</si>
  <si>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</si>
  <si>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</si>
  <si>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</si>
  <si>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</si>
  <si>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</si>
  <si>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</si>
  <si>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</si>
  <si>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</si>
  <si>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</si>
  <si>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</si>
  <si>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</si>
  <si>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</si>
  <si>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</si>
  <si>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</si>
  <si>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</si>
  <si>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</si>
  <si>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</si>
  <si>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</si>
  <si>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</si>
  <si>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</si>
  <si>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</si>
  <si>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</si>
  <si>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</si>
  <si>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</si>
  <si>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</si>
  <si>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</si>
  <si>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</si>
  <si>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</si>
  <si>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</si>
  <si>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</si>
  <si>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</si>
  <si>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</si>
  <si>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</si>
  <si>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</si>
  <si>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</si>
  <si>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</si>
  <si>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</si>
  <si>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</si>
  <si>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</si>
  <si>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</si>
  <si>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</si>
  <si>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</si>
  <si>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</si>
  <si>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</si>
  <si>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</si>
  <si>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</si>
  <si>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</si>
  <si>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</si>
  <si>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</si>
  <si>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</si>
  <si>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</si>
  <si>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</si>
  <si>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</si>
  <si>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</si>
  <si>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</si>
  <si>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</si>
  <si>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</si>
  <si>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</si>
  <si>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</si>
  <si>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</si>
  <si>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</si>
  <si>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</si>
  <si>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</si>
  <si>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</si>
  <si>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</si>
  <si>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</si>
  <si>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</si>
  <si>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</si>
  <si>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</si>
  <si>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</si>
  <si>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</si>
  <si>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</si>
  <si>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</si>
  <si>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</si>
  <si>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</si>
  <si>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</si>
  <si>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</si>
  <si>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</si>
  <si>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</si>
  <si>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</si>
  <si>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</si>
  <si>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</si>
  <si>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</si>
  <si>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</si>
  <si>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</si>
  <si>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</si>
  <si>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</si>
  <si>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</si>
  <si>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</si>
  <si>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</si>
  <si>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</si>
  <si>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</si>
  <si>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</si>
  <si>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</si>
  <si>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</si>
  <si>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</si>
  <si>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</si>
  <si>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</si>
  <si>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</si>
  <si>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</si>
  <si>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</si>
  <si>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</si>
  <si>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</si>
  <si>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</si>
  <si>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</si>
  <si>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</si>
  <si>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</si>
  <si>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</si>
  <si>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</si>
  <si>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</si>
  <si>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</si>
  <si>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</si>
  <si>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</si>
  <si>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</si>
  <si>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</si>
  <si>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</si>
  <si>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</si>
  <si>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</si>
  <si>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</si>
  <si>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</si>
  <si>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</si>
  <si>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</si>
  <si>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</si>
  <si>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</si>
  <si>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</si>
  <si>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</si>
  <si>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</si>
  <si>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</si>
  <si>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</si>
  <si>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</si>
  <si>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</si>
  <si>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</si>
  <si>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</si>
  <si>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</si>
  <si>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</si>
  <si>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</si>
  <si>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</si>
  <si>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</si>
  <si>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</si>
  <si>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</si>
  <si>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</si>
  <si>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</si>
  <si>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</si>
  <si>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</si>
  <si>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</si>
  <si>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</si>
  <si>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</si>
  <si>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</si>
  <si>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</si>
  <si>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</si>
  <si>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</si>
  <si>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</si>
  <si>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</si>
  <si>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</si>
  <si>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</si>
  <si>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</si>
  <si>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</si>
  <si>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</si>
  <si>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</si>
  <si>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</si>
  <si>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</si>
  <si>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</si>
  <si>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</si>
  <si>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</si>
  <si>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</si>
  <si>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</si>
  <si>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</si>
  <si>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</si>
  <si>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</si>
  <si>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</si>
  <si>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</si>
  <si>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</si>
  <si>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</si>
  <si>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</si>
  <si>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</si>
  <si>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</si>
  <si>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</si>
  <si>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</si>
  <si>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</si>
  <si>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</si>
  <si>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</si>
  <si>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</si>
  <si>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</si>
  <si>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</si>
  <si>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</si>
  <si>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</si>
  <si>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</si>
  <si>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</si>
  <si>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</si>
  <si>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</si>
  <si>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</si>
  <si>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</si>
  <si>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</si>
  <si>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</si>
  <si>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</si>
  <si>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</si>
  <si>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</si>
  <si>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</si>
  <si>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</si>
  <si>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</si>
  <si>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</si>
  <si>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</si>
  <si>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</si>
  <si>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</si>
  <si>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</si>
  <si>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</si>
  <si>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</si>
  <si>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</si>
  <si>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</si>
  <si>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</si>
  <si>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</si>
  <si>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</si>
  <si>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</si>
  <si>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</si>
  <si>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</si>
  <si>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</si>
  <si>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</si>
  <si>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</si>
  <si>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</si>
  <si>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</si>
  <si>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</si>
  <si>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</si>
  <si>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</si>
  <si>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</si>
  <si>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</si>
  <si>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</si>
  <si>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</si>
  <si>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</si>
  <si>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</si>
  <si>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</si>
  <si>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</si>
  <si>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</si>
  <si>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</si>
  <si>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</si>
  <si>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</si>
  <si>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</si>
  <si>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</si>
  <si>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</si>
  <si>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</si>
  <si>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</si>
  <si>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</si>
  <si>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</si>
  <si>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</si>
  <si>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</si>
  <si>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</si>
  <si>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</si>
  <si>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</si>
  <si>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</si>
  <si>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</si>
  <si>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</si>
  <si>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</si>
  <si>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</si>
  <si>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</si>
  <si>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</si>
  <si>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</si>
  <si>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</si>
  <si>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</si>
  <si>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</si>
  <si>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</si>
  <si>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</si>
  <si>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</si>
  <si>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</si>
  <si>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</si>
  <si>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</si>
  <si>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</si>
  <si>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</si>
  <si>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</si>
  <si>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</si>
  <si>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</si>
  <si>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</si>
  <si>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</si>
  <si>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</si>
  <si>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</si>
  <si>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</si>
  <si>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</si>
  <si>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</si>
  <si>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</si>
  <si>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</si>
  <si>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</si>
  <si>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</si>
  <si>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</si>
  <si>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</si>
  <si>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</si>
  <si>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</si>
  <si>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</si>
  <si>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</si>
  <si>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</si>
  <si>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</si>
  <si>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</si>
  <si>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</si>
  <si>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</si>
  <si>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</si>
  <si>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</si>
  <si>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</si>
  <si>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</si>
  <si>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</si>
  <si>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</si>
  <si>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</si>
  <si>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</si>
  <si>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</si>
  <si>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</si>
  <si>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</si>
  <si>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</si>
  <si>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</si>
  <si>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</si>
  <si>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</si>
  <si>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</si>
  <si>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</si>
  <si>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</si>
  <si>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</si>
  <si>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</si>
  <si>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</si>
  <si>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</si>
  <si>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</si>
  <si>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</si>
  <si>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</si>
  <si>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</si>
  <si>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</si>
  <si>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</si>
  <si>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</si>
  <si>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</si>
  <si>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</si>
  <si>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</si>
  <si>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</si>
  <si>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</si>
  <si>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</si>
  <si>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</si>
  <si>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</si>
  <si>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</si>
  <si>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</si>
  <si>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</si>
  <si>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</si>
  <si>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</si>
  <si>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</si>
  <si>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</si>
  <si>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</si>
  <si>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</si>
  <si>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</si>
  <si>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</si>
  <si>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</si>
  <si>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</si>
  <si>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</si>
  <si>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</si>
  <si>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</si>
  <si>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</si>
  <si>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</si>
  <si>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</si>
  <si>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</si>
  <si>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</si>
  <si>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</si>
  <si>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</si>
  <si>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</si>
  <si>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</si>
  <si>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</si>
  <si>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</si>
  <si>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</si>
  <si>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</si>
  <si>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</si>
  <si>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</si>
  <si>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</si>
  <si>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</si>
  <si>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</si>
  <si>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</si>
  <si>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</si>
  <si>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</si>
  <si>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</si>
  <si>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</si>
  <si>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</si>
  <si>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</si>
  <si>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</si>
  <si>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</si>
  <si>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</si>
  <si>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</si>
  <si>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</si>
  <si>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</si>
  <si>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</si>
  <si>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</si>
  <si>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</si>
  <si>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</si>
  <si>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</si>
  <si>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</si>
  <si>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</si>
  <si>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</si>
  <si>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</si>
  <si>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</si>
  <si>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</si>
  <si>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</si>
  <si>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</si>
  <si>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</si>
  <si>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</si>
  <si>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</si>
  <si>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</si>
  <si>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</si>
  <si>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</si>
  <si>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</si>
  <si>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</si>
  <si>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</si>
  <si>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</si>
  <si>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</si>
  <si>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</si>
  <si>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</si>
  <si>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</si>
  <si>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</si>
  <si>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</si>
  <si>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</si>
  <si>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</si>
  <si>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</si>
  <si>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</si>
  <si>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</si>
  <si>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</si>
  <si>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</si>
  <si>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</si>
  <si>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</si>
  <si>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</si>
  <si>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</si>
  <si>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</si>
  <si>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</si>
  <si>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</si>
  <si>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</si>
  <si>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</si>
  <si>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</si>
  <si>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</si>
  <si>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</si>
  <si>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</si>
  <si>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</si>
  <si>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</si>
  <si>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</si>
  <si>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</si>
  <si>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</si>
  <si>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</si>
  <si>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</si>
  <si>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</si>
  <si>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</si>
  <si>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</si>
  <si>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</si>
  <si>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</si>
  <si>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</si>
  <si>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</si>
  <si>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</si>
  <si>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</si>
  <si>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</si>
  <si>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</si>
  <si>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</si>
  <si>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</si>
  <si>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</si>
  <si>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</si>
  <si>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</si>
  <si>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</si>
  <si>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</si>
  <si>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</si>
  <si>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</si>
  <si>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</si>
  <si>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</si>
  <si>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</si>
  <si>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</si>
  <si>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</si>
  <si>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</si>
  <si>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</si>
  <si>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</si>
  <si>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</si>
  <si>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</si>
  <si>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</si>
  <si>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</si>
  <si>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</si>
  <si>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</si>
  <si>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</si>
  <si>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</si>
  <si>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</si>
  <si>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</si>
  <si>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</si>
  <si>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</si>
  <si>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</si>
  <si>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</si>
  <si>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</si>
  <si>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</si>
  <si>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</si>
  <si>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</si>
  <si>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</si>
  <si>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</si>
  <si>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</si>
  <si>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</si>
  <si>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</si>
  <si>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</si>
  <si>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</si>
  <si>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</si>
  <si>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</si>
  <si>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</si>
  <si>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</si>
  <si>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</si>
  <si>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</si>
  <si>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</si>
  <si>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</si>
  <si>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</si>
  <si>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</si>
  <si>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</si>
  <si>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</si>
  <si>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</si>
  <si>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</si>
  <si>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</si>
  <si>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</si>
  <si>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</si>
  <si>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</si>
  <si>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</si>
  <si>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</si>
  <si>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</si>
  <si>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</si>
  <si>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</si>
  <si>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</si>
  <si>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</si>
  <si>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</si>
  <si>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</si>
  <si>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</si>
  <si>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</si>
  <si>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</si>
  <si>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</si>
  <si>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</si>
  <si>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</si>
  <si>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</si>
  <si>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</si>
  <si>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</si>
  <si>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</si>
  <si>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</si>
  <si>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</si>
  <si>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</si>
  <si>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</si>
  <si>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</si>
  <si>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</si>
  <si>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</si>
  <si>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</si>
  <si>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</si>
  <si>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</si>
  <si>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</si>
  <si>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</si>
  <si>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</si>
  <si>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</si>
  <si>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</si>
  <si>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</si>
  <si>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</si>
  <si>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</si>
  <si>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</si>
  <si>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</si>
  <si>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</si>
  <si>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</si>
  <si>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</si>
  <si>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</si>
  <si>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</si>
  <si>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</si>
  <si>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</si>
  <si>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</si>
  <si>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</si>
  <si>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</si>
  <si>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</si>
  <si>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</si>
  <si>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</si>
  <si>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</si>
  <si>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</si>
  <si>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</si>
  <si>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</si>
  <si>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</si>
  <si>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</si>
  <si>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</si>
  <si>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</si>
  <si>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</si>
  <si>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</si>
  <si>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</si>
  <si>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</si>
  <si>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</si>
  <si>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</si>
  <si>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</si>
  <si>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</si>
  <si>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</si>
  <si>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</si>
  <si>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</si>
  <si>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</si>
  <si>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</si>
  <si>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</si>
  <si>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</si>
  <si>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</si>
  <si>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</si>
  <si>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</si>
  <si>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</si>
  <si>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</si>
  <si>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</si>
  <si>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</si>
  <si>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</si>
  <si>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</si>
  <si>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</si>
  <si>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</si>
  <si>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</si>
  <si>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</si>
  <si>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</si>
  <si>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</si>
  <si>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</si>
  <si>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</si>
  <si>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</si>
  <si>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</si>
  <si>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</si>
  <si>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</si>
  <si>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</si>
  <si>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</si>
  <si>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</si>
  <si>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</si>
  <si>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</si>
  <si>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</si>
  <si>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</si>
  <si>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</si>
  <si>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</si>
  <si>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</si>
  <si>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</si>
  <si>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</si>
  <si>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</si>
  <si>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</si>
  <si>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</si>
  <si>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</si>
  <si>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</si>
  <si>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</si>
  <si>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</si>
  <si>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</si>
  <si>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</si>
  <si>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</si>
  <si>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</si>
  <si>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</si>
  <si>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</si>
  <si>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</si>
  <si>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</si>
  <si>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</si>
  <si>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</si>
  <si>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</si>
  <si>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</si>
  <si>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</si>
  <si>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</si>
  <si>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</si>
  <si>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</si>
  <si>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</si>
  <si>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</si>
  <si>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</si>
  <si>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</si>
  <si>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</si>
  <si>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</si>
  <si>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</si>
  <si>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</si>
  <si>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</si>
  <si>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</si>
  <si>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</si>
  <si>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</si>
  <si>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</si>
  <si>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</si>
  <si>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</si>
  <si>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</si>
  <si>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</si>
  <si>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</si>
  <si>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</si>
  <si>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</si>
  <si>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</si>
  <si>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</si>
  <si>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</si>
  <si>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</si>
  <si>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</si>
  <si>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</si>
  <si>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</si>
  <si>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</si>
  <si>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</si>
  <si>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</si>
  <si>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</si>
  <si>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</si>
  <si>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</si>
  <si>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</si>
  <si>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</si>
  <si>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</si>
  <si>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</si>
  <si>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</si>
  <si>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</si>
  <si>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</si>
  <si>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</si>
  <si>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</si>
  <si>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</si>
  <si>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</si>
  <si>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</si>
  <si>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</si>
  <si>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</si>
  <si>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</si>
  <si>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</si>
  <si>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</si>
  <si>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</si>
  <si>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</si>
  <si>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</si>
  <si>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</si>
  <si>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</si>
  <si>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</si>
  <si>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</si>
  <si>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</si>
  <si>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</si>
  <si>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</si>
  <si>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</si>
  <si>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</si>
  <si>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</si>
  <si>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</si>
  <si>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</si>
  <si>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</si>
  <si>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</si>
  <si>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</si>
  <si>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</si>
  <si>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</si>
  <si>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</si>
  <si>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</si>
  <si>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</si>
  <si>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</si>
  <si>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</si>
  <si>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</si>
  <si>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</si>
  <si>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</si>
  <si>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</si>
  <si>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</si>
  <si>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</si>
  <si>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</si>
  <si>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</si>
  <si>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</si>
  <si>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</si>
  <si>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</si>
  <si>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</si>
  <si>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</si>
  <si>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</si>
  <si>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</si>
  <si>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</si>
  <si>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</si>
  <si>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</si>
  <si>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</si>
  <si>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</si>
  <si>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</si>
  <si>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</si>
  <si>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</si>
  <si>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</si>
  <si>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</si>
  <si>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</si>
  <si>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</si>
  <si>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</si>
  <si>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</si>
  <si>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</si>
  <si>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</si>
  <si>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</si>
  <si>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</si>
  <si>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</si>
  <si>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</si>
  <si>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</si>
  <si>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</si>
  <si>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</si>
  <si>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</si>
  <si>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</si>
  <si>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</si>
  <si>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</si>
  <si>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</si>
  <si>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</si>
  <si>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</si>
  <si>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</si>
  <si>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</si>
  <si>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</si>
  <si>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</si>
  <si>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</si>
  <si>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</si>
  <si>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</si>
  <si>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</si>
  <si>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</si>
  <si>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</si>
  <si>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</si>
  <si>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</si>
  <si>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</si>
  <si>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</si>
  <si>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</si>
  <si>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</si>
  <si>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</si>
  <si>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</si>
  <si>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</si>
  <si>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</si>
  <si>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</si>
  <si>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</si>
  <si>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</si>
  <si>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</si>
  <si>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</si>
  <si>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</si>
  <si>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</si>
  <si>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</si>
  <si>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</si>
  <si>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</si>
  <si>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</si>
  <si>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</si>
  <si>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</si>
  <si>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</si>
  <si>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</si>
  <si>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</si>
  <si>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</si>
  <si>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</si>
  <si>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</si>
  <si>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</si>
  <si>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</si>
  <si>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</si>
  <si>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</si>
  <si>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</si>
  <si>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</si>
  <si>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</si>
  <si>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</si>
  <si>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</si>
  <si>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</si>
  <si>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</si>
  <si>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</si>
  <si>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</si>
  <si>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</si>
  <si>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</si>
  <si>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</si>
  <si>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</si>
  <si>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</si>
  <si>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</si>
  <si>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</si>
  <si>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</si>
  <si>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</si>
  <si>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</si>
  <si>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</si>
  <si>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</si>
  <si>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</si>
  <si>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</si>
  <si>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</si>
  <si>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</si>
  <si>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</si>
  <si>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</si>
  <si>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</si>
  <si>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</si>
  <si>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</si>
  <si>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</si>
  <si>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</si>
  <si>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</si>
  <si>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</si>
  <si>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</si>
  <si>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</si>
  <si>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</si>
  <si>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</si>
  <si>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</si>
  <si>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</si>
  <si>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</si>
  <si>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</si>
  <si>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</si>
  <si>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</si>
  <si>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</si>
  <si>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</si>
  <si>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</si>
  <si>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</si>
  <si>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</si>
  <si>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</si>
  <si>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</si>
  <si>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</si>
  <si>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</si>
  <si>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</si>
  <si>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</si>
  <si>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</si>
  <si>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</si>
  <si>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</si>
  <si>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</si>
  <si>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</si>
  <si>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</si>
  <si>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</si>
  <si>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</si>
  <si>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</si>
  <si>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</si>
  <si>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</si>
  <si>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</si>
  <si>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</si>
  <si>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</si>
  <si>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</si>
  <si>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</si>
  <si>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</si>
  <si>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</si>
  <si>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</si>
  <si>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</si>
  <si>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</si>
  <si>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</si>
  <si>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</si>
  <si>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</si>
  <si>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</si>
  <si>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</si>
  <si>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</si>
  <si>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</si>
  <si>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</si>
  <si>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</si>
  <si>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</si>
  <si>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</si>
  <si>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</si>
  <si>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</si>
  <si>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</si>
  <si>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</si>
  <si>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</si>
  <si>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</si>
  <si>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</si>
  <si>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</si>
  <si>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</si>
  <si>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</si>
  <si>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</si>
  <si>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</si>
  <si>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</si>
  <si>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</si>
  <si>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</si>
  <si>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</si>
  <si>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</si>
  <si>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</si>
  <si>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</si>
  <si>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</si>
  <si>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</si>
  <si>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</si>
  <si>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</si>
  <si>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</si>
  <si>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</si>
  <si>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</si>
  <si>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</si>
  <si>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</si>
  <si>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</si>
  <si>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</si>
  <si>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</si>
  <si>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</si>
  <si>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</si>
  <si>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</si>
  <si>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</si>
  <si>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</si>
  <si>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</si>
  <si>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</si>
  <si>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</si>
  <si>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</si>
  <si>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</si>
  <si>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</si>
  <si>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</si>
  <si>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</si>
  <si>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</si>
  <si>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</si>
  <si>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</si>
  <si>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</si>
  <si>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</si>
  <si>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</si>
  <si>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</si>
  <si>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</si>
  <si>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</si>
  <si>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</si>
  <si>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</si>
  <si>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</si>
  <si>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</si>
  <si>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</si>
  <si>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</si>
  <si>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</si>
  <si>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</si>
  <si>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</si>
  <si>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</si>
  <si>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</si>
  <si>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</si>
  <si>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</si>
  <si>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</si>
  <si>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</si>
  <si>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</si>
  <si>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</si>
  <si>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</si>
  <si>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</si>
  <si>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</si>
  <si>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</si>
  <si>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</si>
  <si>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</si>
  <si>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</si>
  <si>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</si>
  <si>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</si>
  <si>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</si>
  <si>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</si>
  <si>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</si>
  <si>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</si>
  <si>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</si>
  <si>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</si>
  <si>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</si>
  <si>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</si>
  <si>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</si>
  <si>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</si>
  <si>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</si>
  <si>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</si>
  <si>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</si>
  <si>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</si>
  <si>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</si>
  <si>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</si>
  <si>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</si>
  <si>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</si>
  <si>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</si>
  <si>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</si>
  <si>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</si>
  <si>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</si>
  <si>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</si>
  <si>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</si>
  <si>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</si>
  <si>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</si>
  <si>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</si>
  <si>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</si>
  <si>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</si>
  <si>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</si>
  <si>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</si>
  <si>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</si>
  <si>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</si>
  <si>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</si>
  <si>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</si>
  <si>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</si>
  <si>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</si>
  <si>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</si>
  <si>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</si>
  <si>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</si>
  <si>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</si>
  <si>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</si>
  <si>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</si>
  <si>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</si>
  <si>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</si>
  <si>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</si>
  <si>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</si>
  <si>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</si>
  <si>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</si>
  <si>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</si>
  <si>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</si>
  <si>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</si>
  <si>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</si>
  <si>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</si>
  <si>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</si>
  <si>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</si>
  <si>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</si>
  <si>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</si>
  <si>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</si>
  <si>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</si>
  <si>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</si>
  <si>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</si>
  <si>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</si>
  <si>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</si>
  <si>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</si>
  <si>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</si>
  <si>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</si>
  <si>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</si>
  <si>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</si>
  <si>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</si>
  <si>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</si>
  <si>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</si>
  <si>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</si>
  <si>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</si>
  <si>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</si>
  <si>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</si>
  <si>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</si>
  <si>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</si>
  <si>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</si>
  <si>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</si>
  <si>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</si>
  <si>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</si>
  <si>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</si>
  <si>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</si>
  <si>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</si>
  <si>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</si>
  <si>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</si>
  <si>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</si>
  <si>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</si>
  <si>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</si>
  <si>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</si>
  <si>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</si>
  <si>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</si>
  <si>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</si>
  <si>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</si>
  <si>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</si>
  <si>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</si>
  <si>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</si>
  <si>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</si>
  <si>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</si>
  <si>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</si>
  <si>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</si>
  <si>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</si>
  <si>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</si>
  <si>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</si>
  <si>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</si>
  <si>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</si>
  <si>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</si>
  <si>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</si>
  <si>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</si>
  <si>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</si>
  <si>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</si>
  <si>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</si>
  <si>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</si>
  <si>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</si>
  <si>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</si>
  <si>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</si>
  <si>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</si>
  <si>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</si>
  <si>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</si>
  <si>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</si>
  <si>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</si>
  <si>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</si>
  <si>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</si>
  <si>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</si>
  <si>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</si>
  <si>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</si>
  <si>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</si>
  <si>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</si>
  <si>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</si>
  <si>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</si>
  <si>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</si>
  <si>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</si>
  <si>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</si>
  <si>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</si>
  <si>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</si>
  <si>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</si>
  <si>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</si>
  <si>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</si>
  <si>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</si>
  <si>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</si>
  <si>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</si>
  <si>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</si>
  <si>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</si>
  <si>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</si>
  <si>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</si>
  <si>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</si>
  <si>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</si>
  <si>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</si>
  <si>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</si>
  <si>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</si>
  <si>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</si>
  <si>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</si>
  <si>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</si>
  <si>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</si>
  <si>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</si>
  <si>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</si>
  <si>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</si>
  <si>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</si>
  <si>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</si>
  <si>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</si>
  <si>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</si>
  <si>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</si>
  <si>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</si>
  <si>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</si>
  <si>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</si>
  <si>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</si>
  <si>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</si>
  <si>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</si>
  <si>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</si>
  <si>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</si>
  <si>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</si>
  <si>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</si>
  <si>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</si>
  <si>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</si>
  <si>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</si>
  <si>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</si>
  <si>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</si>
  <si>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</si>
  <si>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</si>
  <si>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</si>
  <si>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</si>
  <si>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</si>
  <si>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</si>
  <si>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</si>
  <si>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</si>
  <si>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</si>
  <si>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</si>
  <si>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</si>
  <si>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</si>
  <si>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</si>
  <si>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</si>
  <si>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</si>
  <si>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</si>
  <si>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</si>
  <si>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</si>
  <si>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</si>
  <si>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</si>
  <si>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</si>
  <si>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</si>
  <si>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</si>
  <si>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</si>
  <si>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</si>
  <si>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</si>
  <si>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</si>
  <si>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</si>
  <si>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</si>
  <si>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</si>
  <si>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</si>
  <si>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</si>
  <si>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</si>
  <si>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</si>
  <si>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</si>
  <si>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</si>
  <si>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</si>
  <si>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</si>
  <si>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</si>
  <si>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</si>
  <si>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</si>
  <si>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</si>
  <si>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</si>
  <si>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</si>
  <si>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</si>
  <si>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</si>
  <si>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</si>
  <si>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</si>
  <si>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</si>
  <si>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</si>
  <si>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</si>
  <si>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</si>
  <si>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</si>
  <si>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</si>
  <si>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</si>
  <si>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</si>
  <si>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</si>
  <si>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</si>
  <si>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</si>
  <si>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</si>
  <si>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</si>
  <si>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</si>
  <si>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</si>
  <si>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</si>
  <si>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</si>
  <si>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</si>
  <si>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</si>
  <si>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</si>
  <si>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</si>
  <si>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</si>
  <si>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</si>
  <si>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</si>
  <si>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</si>
  <si>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</si>
  <si>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</si>
  <si>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</si>
  <si>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</si>
  <si>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</si>
  <si>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</si>
  <si>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</si>
  <si>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</si>
  <si>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</si>
  <si>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</si>
  <si>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</si>
  <si>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</si>
  <si>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</si>
  <si>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</si>
  <si>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</si>
  <si>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</si>
  <si>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</si>
  <si>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</si>
  <si>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</si>
  <si>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</si>
  <si>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</si>
  <si>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</si>
  <si>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</si>
  <si>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</si>
  <si>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</si>
  <si>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</si>
  <si>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</si>
  <si>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</si>
  <si>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</si>
  <si>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</si>
  <si>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</si>
  <si>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</si>
  <si>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</si>
  <si>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</si>
  <si>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</si>
  <si>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</si>
  <si>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</si>
  <si>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</si>
  <si>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</si>
  <si>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</si>
  <si>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</si>
  <si>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</si>
  <si>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</si>
  <si>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</si>
  <si>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</si>
  <si>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</si>
  <si>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</si>
  <si>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</si>
  <si>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</si>
  <si>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</si>
  <si>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</si>
  <si>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</si>
  <si>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</si>
  <si>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</si>
  <si>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</si>
  <si>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</si>
  <si>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</si>
  <si>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</si>
  <si>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</si>
  <si>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</si>
  <si>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</si>
  <si>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</si>
  <si>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</si>
  <si>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</si>
  <si>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</si>
  <si>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</si>
  <si>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</si>
  <si>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</si>
  <si>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</si>
  <si>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</si>
  <si>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</si>
  <si>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</si>
  <si>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</si>
  <si>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</si>
  <si>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</si>
  <si>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</si>
  <si>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</si>
  <si>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</si>
  <si>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</si>
  <si>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</si>
  <si>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</si>
  <si>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</si>
  <si>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</si>
  <si>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</si>
  <si>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</si>
  <si>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</si>
  <si>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</si>
  <si>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</si>
  <si>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</si>
  <si>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</si>
  <si>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</si>
  <si>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</si>
  <si>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</si>
  <si>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</si>
  <si>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</si>
  <si>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</si>
  <si>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</si>
  <si>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</si>
  <si>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</si>
  <si>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</si>
  <si>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</si>
  <si>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</si>
  <si>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</si>
  <si>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</si>
  <si>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</si>
  <si>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</si>
  <si>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</si>
  <si>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</si>
  <si>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</si>
  <si>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</si>
  <si>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</si>
  <si>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</si>
  <si>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</si>
  <si>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</si>
  <si>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</si>
  <si>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</si>
  <si>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</si>
  <si>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</si>
  <si>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</si>
  <si>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</si>
  <si>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</si>
  <si>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</si>
  <si>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</si>
  <si>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</si>
  <si>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</si>
  <si>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</si>
  <si>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</si>
  <si>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</si>
  <si>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</si>
  <si>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</si>
  <si>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</si>
  <si>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</si>
  <si>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</si>
  <si>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</si>
  <si>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</si>
  <si>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</si>
  <si>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</si>
  <si>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</si>
  <si>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</si>
  <si>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</si>
  <si>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</si>
  <si>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</si>
  <si>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</si>
  <si>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</si>
  <si>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</si>
  <si>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</si>
  <si>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</si>
  <si>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</si>
  <si>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</si>
  <si>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</si>
  <si>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</si>
  <si>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</si>
  <si>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</si>
  <si>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</si>
  <si>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</si>
  <si>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</si>
  <si>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</si>
  <si>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</si>
  <si>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</si>
  <si>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</si>
  <si>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</si>
  <si>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</si>
  <si>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</si>
  <si>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</si>
  <si>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</si>
  <si>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</si>
  <si>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</si>
  <si>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</si>
  <si>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</si>
  <si>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</si>
  <si>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</si>
  <si>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</si>
  <si>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</si>
  <si>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</si>
  <si>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</si>
  <si>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</si>
  <si>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</si>
  <si>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</si>
  <si>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</si>
  <si>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</si>
  <si>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</si>
  <si>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</si>
  <si>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</si>
  <si>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</si>
  <si>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</si>
  <si>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</si>
  <si>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</si>
  <si>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</si>
  <si>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</si>
  <si>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</si>
  <si>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</si>
  <si>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</si>
  <si>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</si>
  <si>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</si>
  <si>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</si>
  <si>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</si>
  <si>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</si>
  <si>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</si>
  <si>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</si>
  <si>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</si>
  <si>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</si>
  <si>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</si>
  <si>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</si>
  <si>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</si>
  <si>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</si>
  <si>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</si>
  <si>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</si>
  <si>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</si>
  <si>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</si>
  <si>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</si>
  <si>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</si>
  <si>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</si>
  <si>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</si>
  <si>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</si>
  <si>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</si>
  <si>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</si>
  <si>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</si>
  <si>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</si>
  <si>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</si>
  <si>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</si>
  <si>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</si>
  <si>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</si>
  <si>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</si>
  <si>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</si>
  <si>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</si>
  <si>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</si>
  <si>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</si>
  <si>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</si>
  <si>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</si>
  <si>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</si>
  <si>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</si>
  <si>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</si>
  <si>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</si>
  <si>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</si>
  <si>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</si>
  <si>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</si>
  <si>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</si>
  <si>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</si>
  <si>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</si>
  <si>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</si>
  <si>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</si>
  <si>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</si>
  <si>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</si>
  <si>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</si>
  <si>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</si>
  <si>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</si>
  <si>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</si>
  <si>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</si>
  <si>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</si>
  <si>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</si>
  <si>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</si>
  <si>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</si>
  <si>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</si>
  <si>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</si>
  <si>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</si>
  <si>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</si>
  <si>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</si>
  <si>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</si>
  <si>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</si>
  <si>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</si>
  <si>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</si>
  <si>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</si>
  <si>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</si>
  <si>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</si>
  <si>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</si>
  <si>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</si>
  <si>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</si>
  <si>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</si>
  <si>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</si>
  <si>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</si>
  <si>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</si>
  <si>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</si>
  <si>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</si>
  <si>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</si>
  <si>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</si>
  <si>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</si>
  <si>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</si>
  <si>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</si>
  <si>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</si>
  <si>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</si>
  <si>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</si>
  <si>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</si>
  <si>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</si>
  <si>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</si>
  <si>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</si>
  <si>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</si>
  <si>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</si>
  <si>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</si>
  <si>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</si>
  <si>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</si>
  <si>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</si>
  <si>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</si>
  <si>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</si>
  <si>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</si>
  <si>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</si>
  <si>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</si>
  <si>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</si>
  <si>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</si>
  <si>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</si>
  <si>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</si>
  <si>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</si>
  <si>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</si>
  <si>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</si>
  <si>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</si>
  <si>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</si>
  <si>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</si>
  <si>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</si>
  <si>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</si>
  <si>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</si>
  <si>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</si>
  <si>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</si>
  <si>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</si>
  <si>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</si>
  <si>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</si>
  <si>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</si>
  <si>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</si>
  <si>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</si>
  <si>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</si>
  <si>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</si>
  <si>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</si>
  <si>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</si>
  <si>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</si>
  <si>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</si>
  <si>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</si>
  <si>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</si>
  <si>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</si>
  <si>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</si>
  <si>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</si>
  <si>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</si>
  <si>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</si>
  <si>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</si>
  <si>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</si>
  <si>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</si>
  <si>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</si>
  <si>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</si>
  <si>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</si>
  <si>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</si>
  <si>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</si>
  <si>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</si>
  <si>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</si>
  <si>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</si>
  <si>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</si>
  <si>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</si>
  <si>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</si>
  <si>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</si>
  <si>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</si>
  <si>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</si>
  <si>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</si>
  <si>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</si>
  <si>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</si>
  <si>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</si>
  <si>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</si>
  <si>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</si>
  <si>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</si>
  <si>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</si>
  <si>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</si>
  <si>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</si>
  <si>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</si>
  <si>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</si>
  <si>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</si>
  <si>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</si>
  <si>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</si>
  <si>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</si>
  <si>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</si>
  <si>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</si>
  <si>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</si>
  <si>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</si>
  <si>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</si>
  <si>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</si>
  <si>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</si>
  <si>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</si>
  <si>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</si>
  <si>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</si>
  <si>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</si>
  <si>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</si>
  <si>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</si>
  <si>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</si>
  <si>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</si>
  <si>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</si>
  <si>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</si>
  <si>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</si>
  <si>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</si>
  <si>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</si>
  <si>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</si>
  <si>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</si>
  <si>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</si>
  <si>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</si>
  <si>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</si>
  <si>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</si>
  <si>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</si>
  <si>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</si>
  <si>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</si>
  <si>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</si>
  <si>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</si>
  <si>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</si>
  <si>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</si>
  <si>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</si>
  <si>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</si>
  <si>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</si>
  <si>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</si>
  <si>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</si>
  <si>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</si>
  <si>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</si>
  <si>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</si>
  <si>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</si>
  <si>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</si>
  <si>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</si>
  <si>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</si>
  <si>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</si>
  <si>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</si>
  <si>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</si>
  <si>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</si>
  <si>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</si>
  <si>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</si>
  <si>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</si>
  <si>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</si>
  <si>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</si>
  <si>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</si>
  <si>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</si>
  <si>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</si>
  <si>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</si>
  <si>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</si>
  <si>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</si>
  <si>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</si>
  <si>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</si>
  <si>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</si>
  <si>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</si>
  <si>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</si>
  <si>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</si>
  <si>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</si>
  <si>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</si>
  <si>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</si>
  <si>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</si>
  <si>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</si>
  <si>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</si>
  <si>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</si>
  <si>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</si>
  <si>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</si>
  <si>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</si>
  <si>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</si>
  <si>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</si>
  <si>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</si>
  <si>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</si>
  <si>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</si>
  <si>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</si>
  <si>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</si>
  <si>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</si>
  <si>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</si>
  <si>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</si>
  <si>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</si>
  <si>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</si>
  <si>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</si>
  <si>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</si>
  <si>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</si>
  <si>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</si>
  <si>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</si>
  <si>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</si>
  <si>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</si>
  <si>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</si>
  <si>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</si>
  <si>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</si>
  <si>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</si>
  <si>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</si>
  <si>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</si>
  <si>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</si>
  <si>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</si>
  <si>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</si>
  <si>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</si>
  <si>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</si>
  <si>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</si>
  <si>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</si>
  <si>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</si>
  <si>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</si>
  <si>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</si>
  <si>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</si>
  <si>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</si>
  <si>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</si>
  <si>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</si>
  <si>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</si>
  <si>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</si>
  <si>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</si>
  <si>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</si>
  <si>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</si>
  <si>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</si>
  <si>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</si>
  <si>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</si>
  <si>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</si>
  <si>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</si>
  <si>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</si>
  <si>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</si>
  <si>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</si>
  <si>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</si>
  <si>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</si>
  <si>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</si>
  <si>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</si>
  <si>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</si>
  <si>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</si>
  <si>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</si>
  <si>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</si>
  <si>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</si>
  <si>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</si>
  <si>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</si>
  <si>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</si>
  <si>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</si>
  <si>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</si>
  <si>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</si>
  <si>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</si>
  <si>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</si>
  <si>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</si>
  <si>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</si>
  <si>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</si>
  <si>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</si>
  <si>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</si>
  <si>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</si>
  <si>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</si>
  <si>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</si>
  <si>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</si>
  <si>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</si>
  <si>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</si>
  <si>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</si>
  <si>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</si>
  <si>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</si>
  <si>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</si>
  <si>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</si>
  <si>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</si>
  <si>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</si>
  <si>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</si>
  <si>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</si>
  <si>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</si>
  <si>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</si>
  <si>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</si>
  <si>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</si>
  <si>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</si>
  <si>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</si>
  <si>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</si>
  <si>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</si>
  <si>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</si>
  <si>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</si>
  <si>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</si>
  <si>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</si>
  <si>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</si>
  <si>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</si>
  <si>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</si>
  <si>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</si>
  <si>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</si>
  <si>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</si>
  <si>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</si>
  <si>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</si>
  <si>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</si>
  <si>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</si>
  <si>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</si>
  <si>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</si>
  <si>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</si>
  <si>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</si>
  <si>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</si>
  <si>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</si>
  <si>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</si>
  <si>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</si>
  <si>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</si>
  <si>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</si>
  <si>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</si>
  <si>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</si>
  <si>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</si>
  <si>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</si>
  <si>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</si>
  <si>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</si>
  <si>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</si>
  <si>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</si>
  <si>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</si>
  <si>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</si>
  <si>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</si>
  <si>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</si>
  <si>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</si>
  <si>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</si>
  <si>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</si>
  <si>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</si>
  <si>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</si>
  <si>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</si>
  <si>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</si>
  <si>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</si>
  <si>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</si>
  <si>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</si>
  <si>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</si>
  <si>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</si>
  <si>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</si>
  <si>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</si>
  <si>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</si>
  <si>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</si>
  <si>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</si>
  <si>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</si>
  <si>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</si>
  <si>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</si>
  <si>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</si>
  <si>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</si>
  <si>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</si>
  <si>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</si>
  <si>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</si>
  <si>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</si>
  <si>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</si>
  <si>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</si>
  <si>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</si>
  <si>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</si>
  <si>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</si>
  <si>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</si>
  <si>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</si>
  <si>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</si>
  <si>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</si>
  <si>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</si>
  <si>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</si>
  <si>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</si>
  <si>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</si>
  <si>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</si>
  <si>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</si>
  <si>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</si>
  <si>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</si>
  <si>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</si>
  <si>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</si>
  <si>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</si>
  <si>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</si>
  <si>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</si>
  <si>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</si>
  <si>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</si>
  <si>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</si>
  <si>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</si>
  <si>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</si>
  <si>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</si>
  <si>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</si>
  <si>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</si>
  <si>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</si>
  <si>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</si>
  <si>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</si>
  <si>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</si>
  <si>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</si>
  <si>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</si>
  <si>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</si>
  <si>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</si>
  <si>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</si>
  <si>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</si>
  <si>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</si>
  <si>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</si>
  <si>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</si>
  <si>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</si>
  <si>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</si>
  <si>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</si>
  <si>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</si>
  <si>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</si>
  <si>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</si>
  <si>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</si>
  <si>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</si>
  <si>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</si>
  <si>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</si>
  <si>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</si>
  <si>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</si>
  <si>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</si>
  <si>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</si>
  <si>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</si>
  <si>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</si>
  <si>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</si>
  <si>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</si>
  <si>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</si>
  <si>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</si>
  <si>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</si>
  <si>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</si>
  <si>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</si>
  <si>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</si>
  <si>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</si>
  <si>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</si>
  <si>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</si>
  <si>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</si>
  <si>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</si>
  <si>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</si>
  <si>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</si>
  <si>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</si>
  <si>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</si>
  <si>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</si>
  <si>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</si>
  <si>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</si>
  <si>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</si>
  <si>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</si>
  <si>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</si>
  <si>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</si>
  <si>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</si>
  <si>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</si>
  <si>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</si>
  <si>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</si>
  <si>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</si>
  <si>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</si>
  <si>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</si>
  <si>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</si>
  <si>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</si>
  <si>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</si>
  <si>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</si>
  <si>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</si>
  <si>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</si>
  <si>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</si>
  <si>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</si>
  <si>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</si>
  <si>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</si>
  <si>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</si>
  <si>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</si>
  <si>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</si>
  <si>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</si>
  <si>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</si>
  <si>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</si>
  <si>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</si>
  <si>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</si>
  <si>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</si>
  <si>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</si>
  <si>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</si>
  <si>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</si>
  <si>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</si>
  <si>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</si>
  <si>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</si>
  <si>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</si>
  <si>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</si>
  <si>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</si>
  <si>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</si>
  <si>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</si>
  <si>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</si>
  <si>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</si>
  <si>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</si>
  <si>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</si>
  <si>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</si>
  <si>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</si>
  <si>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</si>
  <si>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</si>
  <si>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</si>
  <si>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</si>
  <si>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</si>
  <si>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</si>
  <si>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</si>
  <si>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</si>
  <si>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</si>
  <si>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</si>
  <si>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</si>
  <si>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</si>
  <si>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</si>
  <si>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</si>
  <si>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</si>
  <si>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</si>
  <si>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</si>
  <si>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</si>
  <si>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</si>
  <si>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</si>
  <si>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</si>
  <si>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</si>
  <si>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</si>
  <si>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</si>
  <si>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</si>
  <si>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</si>
  <si>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</si>
  <si>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</si>
  <si>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</si>
  <si>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</si>
  <si>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</si>
  <si>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</si>
  <si>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</si>
  <si>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</si>
  <si>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</si>
  <si>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</si>
  <si>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</si>
  <si>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</si>
  <si>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</si>
  <si>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</si>
  <si>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</si>
  <si>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</si>
  <si>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</si>
  <si>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</si>
  <si>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</si>
  <si>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</si>
  <si>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</si>
  <si>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</si>
  <si>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</si>
  <si>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</si>
  <si>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</si>
  <si>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</si>
  <si>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</si>
  <si>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</si>
  <si>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</si>
  <si>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</si>
  <si>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</si>
  <si>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</si>
  <si>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</si>
  <si>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</si>
  <si>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</si>
  <si>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</si>
  <si>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</si>
  <si>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</si>
  <si>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</si>
  <si>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</si>
  <si>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</si>
  <si>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</si>
  <si>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</si>
  <si>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</si>
  <si>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</si>
  <si>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</si>
  <si>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</si>
  <si>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</si>
  <si>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</si>
  <si>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</si>
  <si>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</si>
  <si>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</si>
  <si>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</si>
  <si>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</si>
  <si>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</si>
  <si>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</si>
  <si>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</si>
  <si>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</si>
  <si>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</si>
  <si>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</si>
  <si>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</si>
  <si>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</si>
  <si>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</si>
  <si>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</si>
  <si>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</si>
  <si>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</si>
  <si>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</si>
  <si>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</si>
  <si>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</si>
  <si>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</si>
  <si>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</si>
  <si>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</si>
  <si>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</si>
  <si>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</si>
  <si>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</si>
  <si>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</si>
  <si>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</si>
  <si>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</si>
  <si>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</si>
  <si>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</si>
  <si>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</si>
  <si>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</si>
  <si>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</si>
  <si>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</si>
  <si>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</si>
  <si>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</si>
  <si>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</si>
  <si>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</si>
  <si>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</si>
  <si>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</si>
  <si>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</si>
  <si>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</si>
  <si>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</si>
  <si>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</si>
  <si>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</si>
  <si>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</si>
  <si>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</si>
  <si>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</si>
  <si>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</si>
  <si>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</si>
  <si>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</si>
  <si>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</si>
  <si>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</si>
  <si>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</si>
  <si>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</si>
  <si>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</si>
  <si>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</si>
  <si>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</si>
  <si>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</si>
  <si>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</si>
  <si>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</si>
  <si>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</si>
  <si>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</si>
  <si>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</si>
  <si>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</si>
  <si>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</si>
  <si>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</si>
  <si>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</si>
  <si>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</si>
  <si>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</si>
  <si>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</si>
  <si>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</si>
  <si>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</si>
  <si>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</si>
  <si>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</si>
  <si>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</si>
  <si>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</si>
  <si>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</si>
  <si>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</si>
  <si>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</si>
  <si>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</si>
  <si>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</si>
  <si>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</si>
  <si>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</si>
  <si>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</si>
  <si>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</si>
  <si>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</si>
  <si>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</si>
  <si>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</si>
  <si>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</si>
  <si>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</si>
  <si>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</si>
  <si>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</si>
  <si>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</si>
  <si>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</si>
  <si>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</si>
  <si>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</si>
  <si>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</si>
  <si>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</si>
  <si>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</si>
  <si>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</si>
  <si>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</si>
  <si>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</si>
  <si>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</si>
  <si>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</si>
  <si>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</si>
  <si>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</si>
  <si>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</si>
  <si>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</si>
  <si>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</si>
  <si>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</si>
  <si>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</si>
  <si>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</si>
  <si>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</si>
  <si>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</si>
  <si>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</si>
  <si>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</si>
  <si>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</si>
  <si>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</si>
  <si>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</si>
  <si>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</si>
  <si>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</si>
  <si>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</si>
  <si>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</si>
  <si>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</si>
  <si>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</si>
  <si>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</si>
  <si>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</si>
  <si>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</si>
  <si>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</si>
  <si>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</si>
  <si>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</si>
  <si>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</si>
  <si>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</si>
  <si>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</si>
  <si>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</si>
  <si>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</si>
  <si>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</si>
  <si>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</si>
  <si>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</si>
  <si>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</si>
  <si>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</si>
  <si>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</si>
  <si>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</si>
  <si>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</si>
  <si>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</si>
  <si>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</si>
  <si>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</si>
  <si>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</si>
  <si>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</si>
  <si>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</si>
  <si>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</si>
  <si>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</si>
  <si>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</si>
  <si>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</si>
  <si>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</si>
  <si>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</si>
  <si>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</si>
  <si>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</si>
  <si>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</si>
  <si>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</si>
  <si>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</si>
  <si>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</si>
  <si>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</si>
  <si>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</si>
  <si>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</si>
  <si>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</si>
  <si>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</si>
  <si>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</si>
  <si>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</si>
  <si>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</si>
  <si>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</si>
  <si>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</si>
  <si>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</si>
  <si>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</si>
  <si>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</si>
  <si>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</si>
  <si>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</si>
  <si>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</si>
  <si>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</si>
  <si>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</si>
  <si>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</si>
  <si>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</si>
  <si>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</si>
  <si>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</si>
  <si>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</si>
  <si>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</si>
  <si>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</si>
  <si>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</si>
  <si>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</si>
  <si>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</si>
  <si>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</si>
  <si>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</si>
  <si>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</si>
  <si>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</si>
  <si>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</si>
  <si>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</si>
  <si>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</si>
  <si>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</si>
  <si>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</si>
  <si>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</si>
  <si>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</si>
  <si>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</si>
  <si>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</si>
  <si>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</si>
  <si>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</si>
  <si>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</si>
  <si>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</si>
  <si>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</si>
  <si>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</si>
  <si>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</si>
  <si>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</si>
  <si>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</si>
  <si>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</si>
  <si>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</si>
  <si>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</si>
  <si>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</si>
  <si>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</si>
  <si>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</si>
  <si>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</si>
  <si>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</si>
  <si>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</si>
  <si>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</si>
  <si>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</si>
  <si>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</si>
  <si>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</si>
  <si>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</si>
  <si>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</si>
  <si>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</si>
  <si>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</si>
  <si>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</si>
  <si>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</si>
  <si>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</si>
  <si>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</si>
  <si>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</si>
  <si>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</si>
  <si>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</si>
  <si>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</si>
  <si>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</si>
  <si>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</si>
  <si>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</si>
  <si>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</si>
  <si>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</si>
  <si>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</si>
  <si>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</si>
  <si>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</si>
  <si>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</si>
  <si>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</si>
  <si>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</si>
  <si>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</si>
  <si>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</si>
  <si>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</si>
  <si>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</si>
  <si>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</si>
  <si>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</si>
  <si>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</si>
  <si>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</si>
  <si>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</si>
  <si>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</si>
  <si>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</si>
  <si>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</si>
  <si>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</si>
  <si>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</si>
  <si>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</si>
  <si>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</si>
  <si>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</si>
  <si>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</si>
  <si>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</si>
  <si>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</si>
  <si>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</si>
  <si>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</si>
  <si>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</si>
  <si>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</si>
  <si>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</si>
  <si>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</si>
  <si>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</si>
  <si>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</si>
  <si>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</si>
  <si>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</si>
  <si>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</si>
  <si>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</si>
  <si>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</si>
  <si>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</si>
  <si>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</si>
  <si>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</si>
  <si>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</si>
  <si>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</si>
  <si>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</si>
  <si>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</si>
  <si>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</si>
  <si>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</si>
  <si>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</si>
  <si>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</si>
  <si>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</si>
  <si>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</si>
  <si>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</si>
  <si>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</si>
  <si>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</si>
  <si>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</si>
  <si>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</si>
  <si>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</si>
  <si>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</si>
  <si>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</si>
  <si>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</si>
  <si>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</si>
  <si>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</si>
  <si>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</si>
  <si>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</si>
  <si>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</si>
  <si>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</si>
  <si>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</si>
  <si>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</si>
  <si>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</si>
  <si>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</si>
  <si>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</si>
  <si>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</si>
  <si>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</si>
  <si>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</si>
  <si>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</si>
  <si>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</si>
  <si>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</si>
  <si>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</si>
  <si>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</si>
  <si>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</si>
  <si>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</si>
  <si>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</si>
  <si>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</si>
  <si>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</si>
  <si>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</si>
  <si>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</si>
  <si>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</si>
  <si>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</si>
  <si>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</si>
  <si>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</si>
  <si>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</si>
  <si>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</si>
  <si>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</si>
  <si>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</si>
  <si>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</si>
  <si>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</si>
  <si>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</si>
  <si>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</si>
  <si>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</si>
  <si>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</si>
  <si>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</si>
  <si>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</si>
  <si>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</si>
  <si>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</si>
  <si>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</si>
  <si>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</si>
  <si>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</si>
  <si>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</si>
  <si>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</si>
  <si>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</si>
  <si>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</si>
  <si>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</si>
  <si>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</si>
  <si>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</si>
  <si>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</si>
  <si>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</si>
  <si>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</si>
  <si>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</si>
  <si>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</si>
  <si>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</si>
  <si>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</si>
  <si>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</si>
  <si>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</si>
  <si>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</si>
  <si>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</si>
  <si>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</si>
  <si>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</si>
  <si>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</si>
  <si>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</si>
  <si>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</si>
  <si>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</si>
  <si>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</si>
  <si>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</si>
  <si>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</si>
  <si>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</si>
  <si>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</si>
  <si>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</si>
  <si>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</si>
  <si>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</si>
  <si>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</si>
  <si>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</si>
  <si>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</si>
  <si>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</si>
  <si>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</si>
  <si>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</si>
  <si>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</si>
  <si>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</si>
  <si>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</si>
  <si>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</si>
  <si>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</si>
  <si>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</si>
  <si>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</si>
  <si>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</si>
  <si>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</si>
  <si>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</si>
  <si>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</si>
  <si>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</si>
  <si>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</si>
  <si>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</si>
  <si>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</si>
  <si>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</si>
  <si>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</si>
  <si>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</si>
  <si>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</si>
  <si>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</si>
  <si>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</si>
  <si>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</si>
  <si>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</si>
  <si>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</si>
  <si>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</si>
  <si>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</si>
  <si>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</si>
  <si>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</si>
  <si>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</si>
  <si>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</si>
  <si>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</si>
  <si>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</si>
  <si>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</si>
  <si>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</si>
  <si>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</si>
  <si>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</si>
  <si>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</si>
  <si>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</si>
  <si>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</si>
  <si>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</si>
  <si>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</si>
  <si>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</si>
  <si>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</si>
  <si>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</si>
  <si>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</si>
  <si>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</si>
  <si>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</si>
  <si>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</si>
  <si>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</si>
  <si>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</si>
  <si>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</si>
  <si>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</si>
  <si>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</si>
  <si>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</si>
  <si>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</si>
  <si>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</si>
  <si>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</si>
  <si>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</si>
  <si>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</si>
  <si>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</si>
  <si>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</si>
  <si>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</si>
  <si>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</si>
  <si>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</si>
  <si>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</si>
  <si>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</si>
  <si>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</si>
  <si>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</si>
  <si>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</si>
  <si>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</si>
  <si>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</si>
  <si>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</si>
  <si>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</si>
  <si>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</si>
  <si>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</si>
  <si>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</si>
  <si>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</si>
  <si>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</si>
  <si>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</si>
  <si>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</si>
  <si>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</si>
  <si>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</si>
  <si>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</si>
  <si>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</si>
  <si>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</si>
  <si>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</si>
  <si>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</si>
  <si>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</si>
  <si>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</si>
  <si>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</si>
  <si>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</si>
  <si>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</si>
  <si>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</si>
  <si>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</si>
  <si>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</si>
  <si>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</si>
  <si>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</si>
  <si>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</si>
  <si>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</si>
  <si>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</si>
  <si>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</si>
  <si>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</si>
  <si>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</si>
  <si>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</si>
  <si>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</si>
  <si>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</si>
  <si>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</si>
  <si>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</si>
  <si>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</si>
  <si>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</si>
  <si>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</si>
  <si>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</si>
  <si>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</si>
  <si>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</si>
  <si>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</si>
  <si>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</si>
  <si>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</si>
  <si>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</si>
  <si>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</si>
  <si>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</si>
  <si>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</si>
  <si>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</si>
  <si>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</si>
  <si>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</si>
  <si>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</si>
  <si>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</si>
  <si>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</si>
  <si>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</si>
  <si>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</si>
  <si>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</si>
  <si>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</si>
  <si>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</si>
  <si>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</si>
  <si>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</si>
  <si>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</si>
  <si>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</si>
  <si>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</si>
  <si>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</si>
  <si>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</si>
  <si>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</si>
  <si>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</si>
  <si>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</si>
  <si>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</si>
  <si>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</si>
  <si>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</si>
  <si>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</si>
  <si>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</si>
  <si>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</si>
  <si>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</si>
  <si>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</si>
  <si>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</si>
  <si>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</si>
  <si>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</si>
  <si>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</si>
  <si>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</si>
  <si>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</si>
  <si>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</si>
  <si>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</si>
  <si>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</si>
  <si>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</si>
  <si>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</si>
  <si>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</si>
  <si>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</si>
  <si>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</si>
  <si>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</si>
  <si>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</si>
  <si>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</si>
  <si>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</si>
  <si>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</si>
  <si>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</si>
  <si>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</si>
  <si>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</si>
  <si>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</si>
  <si>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</si>
  <si>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</si>
  <si>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</si>
  <si>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</si>
  <si>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</si>
  <si>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</si>
  <si>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</si>
  <si>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</si>
  <si>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</si>
  <si>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</si>
  <si>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</si>
  <si>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</si>
  <si>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</si>
  <si>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</si>
  <si>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</si>
  <si>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</si>
  <si>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</si>
  <si>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</si>
  <si>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</si>
  <si>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</si>
  <si>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</si>
  <si>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</si>
  <si>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</si>
  <si>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</si>
  <si>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</si>
  <si>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</si>
  <si>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</si>
  <si>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</si>
  <si>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</si>
  <si>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</si>
  <si>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</si>
  <si>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</si>
  <si>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</si>
  <si>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</si>
  <si>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</si>
  <si>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</si>
  <si>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</si>
  <si>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</si>
  <si>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</si>
  <si>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</si>
  <si>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</si>
  <si>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</si>
  <si>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</si>
  <si>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</si>
  <si>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</si>
  <si>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</si>
  <si>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</si>
  <si>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</si>
  <si>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</si>
  <si>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</si>
  <si>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</si>
  <si>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</si>
  <si>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</si>
  <si>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</si>
  <si>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</si>
  <si>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</si>
  <si>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</si>
  <si>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</si>
  <si>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</si>
  <si>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</si>
  <si>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</si>
  <si>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</si>
  <si>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</si>
  <si>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</si>
  <si>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</si>
  <si>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</si>
  <si>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</si>
  <si>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</si>
  <si>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</si>
  <si>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</si>
  <si>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</si>
  <si>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</si>
  <si>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</si>
  <si>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</si>
  <si>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</si>
  <si>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</si>
  <si>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</si>
  <si>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</si>
  <si>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</si>
  <si>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</si>
  <si>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</si>
  <si>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</si>
  <si>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</si>
  <si>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</si>
  <si>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</si>
  <si>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</si>
  <si>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</si>
  <si>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</si>
  <si>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</si>
  <si>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</si>
  <si>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</si>
  <si>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</si>
  <si>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</si>
  <si>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</si>
  <si>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</si>
  <si>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</si>
  <si>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</si>
  <si>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</si>
  <si>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</si>
  <si>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</si>
  <si>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</si>
  <si>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</si>
  <si>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</si>
  <si>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</si>
  <si>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</si>
  <si>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</si>
  <si>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</si>
  <si>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</si>
  <si>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</si>
  <si>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</si>
  <si>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</si>
  <si>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</si>
  <si>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</si>
  <si>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</si>
  <si>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</si>
  <si>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</si>
  <si>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</si>
  <si>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</si>
  <si>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</si>
  <si>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</si>
  <si>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</si>
  <si>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</si>
  <si>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</si>
  <si>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</si>
  <si>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</si>
  <si>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</si>
  <si>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</si>
  <si>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</si>
  <si>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</si>
  <si>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</si>
  <si>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</si>
  <si>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</si>
  <si>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</si>
  <si>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</si>
  <si>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</si>
  <si>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</si>
  <si>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</si>
  <si>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</si>
  <si>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</si>
  <si>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</si>
  <si>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</si>
  <si>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</si>
  <si>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</si>
  <si>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</si>
  <si>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</si>
  <si>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</si>
  <si>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</si>
  <si>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</si>
  <si>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</si>
  <si>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</si>
  <si>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</si>
  <si>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</si>
  <si>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</si>
  <si>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</si>
  <si>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</si>
  <si>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</si>
  <si>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</si>
  <si>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</si>
  <si>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</si>
  <si>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</si>
  <si>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</si>
  <si>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</si>
  <si>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</si>
  <si>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</si>
  <si>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</si>
  <si>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</si>
  <si>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</si>
  <si>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</si>
  <si>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</si>
  <si>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</si>
  <si>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</si>
  <si>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</si>
  <si>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</si>
  <si>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</si>
  <si>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</si>
  <si>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</si>
  <si>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</si>
  <si>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</si>
  <si>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</si>
  <si>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</si>
  <si>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</si>
  <si>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</si>
  <si>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</si>
  <si>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</si>
  <si>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</si>
  <si>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</si>
  <si>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</si>
  <si>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</si>
  <si>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</si>
  <si>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</si>
  <si>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</si>
  <si>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</si>
  <si>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</si>
  <si>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</si>
  <si>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</si>
  <si>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</si>
  <si>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</si>
  <si>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</si>
  <si>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</si>
  <si>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</si>
  <si>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</si>
  <si>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</si>
  <si>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</si>
  <si>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</si>
  <si>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</si>
  <si>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</si>
  <si>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</si>
  <si>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</si>
  <si>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</si>
  <si>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</si>
  <si>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</si>
  <si>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</si>
  <si>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</si>
  <si>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</si>
  <si>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</si>
  <si>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</si>
  <si>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</si>
  <si>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</si>
  <si>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</si>
  <si>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</si>
  <si>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</si>
  <si>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</si>
  <si>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</si>
  <si>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</si>
  <si>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</si>
  <si>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</si>
  <si>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</si>
  <si>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</si>
  <si>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</si>
  <si>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</si>
  <si>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</si>
  <si>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</si>
  <si>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</si>
  <si>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</si>
  <si>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</si>
  <si>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</si>
  <si>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</si>
  <si>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</si>
  <si>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</si>
  <si>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</si>
  <si>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</si>
  <si>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</si>
  <si>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</si>
  <si>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</si>
  <si>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</si>
  <si>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</si>
  <si>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</si>
  <si>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</si>
  <si>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</si>
  <si>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</si>
  <si>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</si>
  <si>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</si>
  <si>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</si>
  <si>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</si>
  <si>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</si>
  <si>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</si>
  <si>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</si>
  <si>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</si>
  <si>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</si>
  <si>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</si>
  <si>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</si>
  <si>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</si>
  <si>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</si>
  <si>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</si>
  <si>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</si>
  <si>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</si>
  <si>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</si>
  <si>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</si>
  <si>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</si>
  <si>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</si>
  <si>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</si>
  <si>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</si>
  <si>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</si>
  <si>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</si>
  <si>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</si>
  <si>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</si>
  <si>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</si>
  <si>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</si>
  <si>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</si>
  <si>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</si>
  <si>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</si>
  <si>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</si>
  <si>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</si>
  <si>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</si>
  <si>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</si>
  <si>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</si>
  <si>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</si>
  <si>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</si>
  <si>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</si>
  <si>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</si>
  <si>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</si>
  <si>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</si>
  <si>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</si>
  <si>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</si>
  <si>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</si>
  <si>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</si>
  <si>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</si>
  <si>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</si>
  <si>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</si>
  <si>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</si>
  <si>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</si>
  <si>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</si>
  <si>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</si>
  <si>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</si>
  <si>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</si>
  <si>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</si>
  <si>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</si>
  <si>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</si>
  <si>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</si>
  <si>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</si>
  <si>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</si>
  <si>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</si>
  <si>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</si>
  <si>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</si>
  <si>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</si>
  <si>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</si>
  <si>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</si>
  <si>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</si>
  <si>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</si>
  <si>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</si>
  <si>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</si>
  <si>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</si>
  <si>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</si>
  <si>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</si>
  <si>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</si>
  <si>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</si>
  <si>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</si>
  <si>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</si>
  <si>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</si>
  <si>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</si>
  <si>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</si>
  <si>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</si>
  <si>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</si>
  <si>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</si>
  <si>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</si>
  <si>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</si>
  <si>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</si>
  <si>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</si>
  <si>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</si>
  <si>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</si>
  <si>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</si>
  <si>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</si>
  <si>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</si>
  <si>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</si>
  <si>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</si>
  <si>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</si>
  <si>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</si>
  <si>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</si>
  <si>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</si>
  <si>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</si>
  <si>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</si>
  <si>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</si>
  <si>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</si>
  <si>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</si>
  <si>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</si>
  <si>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</si>
  <si>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</si>
  <si>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</si>
  <si>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</si>
  <si>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</si>
  <si>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</si>
  <si>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</si>
  <si>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</si>
  <si>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</si>
  <si>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</si>
  <si>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</si>
  <si>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</si>
  <si>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</si>
  <si>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</si>
  <si>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</si>
  <si>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</si>
  <si>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</si>
  <si>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</si>
  <si>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</si>
  <si>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</si>
  <si>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</si>
  <si>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</si>
  <si>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</si>
  <si>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</si>
  <si>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</si>
  <si>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</si>
  <si>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</si>
  <si>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</si>
  <si>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</si>
  <si>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</si>
  <si>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</si>
  <si>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</si>
  <si>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</si>
  <si>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</si>
  <si>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</si>
  <si>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</si>
  <si>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</si>
  <si>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</si>
  <si>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</si>
  <si>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</si>
  <si>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</si>
  <si>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</si>
  <si>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</si>
  <si>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</si>
  <si>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</si>
  <si>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</si>
  <si>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</si>
  <si>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</si>
  <si>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</si>
  <si>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</si>
  <si>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</si>
  <si>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</si>
  <si>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</si>
  <si>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</si>
  <si>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</si>
  <si>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</si>
  <si>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</si>
  <si>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</si>
  <si>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</si>
  <si>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</si>
  <si>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</si>
  <si>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</si>
  <si>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</si>
  <si>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</si>
  <si>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</si>
  <si>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</si>
  <si>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</si>
  <si>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</si>
  <si>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</si>
  <si>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</si>
  <si>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</si>
  <si>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</si>
  <si>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</si>
  <si>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</si>
  <si>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</si>
  <si>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</si>
  <si>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</si>
  <si>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</si>
  <si>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</si>
  <si>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</si>
  <si>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</si>
  <si>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</si>
  <si>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</si>
  <si>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</si>
  <si>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</si>
  <si>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</si>
  <si>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</si>
  <si>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</si>
  <si>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</si>
  <si>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</si>
  <si>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</si>
  <si>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</si>
  <si>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</si>
  <si>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</si>
  <si>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</si>
  <si>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</si>
  <si>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</si>
  <si>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</si>
  <si>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</si>
  <si>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</si>
  <si>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</si>
  <si>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</si>
  <si>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</si>
  <si>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</si>
  <si>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</si>
  <si>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</si>
  <si>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</si>
  <si>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</si>
  <si>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</si>
  <si>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</si>
  <si>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</si>
  <si>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</si>
  <si>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</si>
  <si>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</si>
  <si>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</si>
  <si>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</si>
  <si>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</si>
  <si>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</si>
  <si>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</si>
  <si>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</si>
  <si>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</si>
  <si>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</si>
  <si>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</si>
  <si>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</si>
  <si>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</si>
  <si>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</si>
  <si>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</si>
  <si>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</si>
  <si>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</si>
  <si>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</si>
  <si>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</si>
  <si>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</si>
  <si>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</si>
  <si>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</si>
  <si>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</si>
  <si>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</si>
  <si>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</si>
  <si>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</si>
  <si>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</si>
  <si>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</si>
  <si>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</si>
  <si>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</si>
  <si>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</si>
  <si>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</si>
  <si>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</si>
  <si>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</si>
  <si>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</si>
  <si>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</si>
  <si>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</si>
  <si>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</si>
  <si>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</si>
  <si>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</si>
  <si>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</si>
  <si>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</si>
  <si>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</si>
  <si>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</si>
  <si>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</si>
  <si>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</si>
  <si>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</si>
  <si>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</si>
  <si>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</si>
  <si>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</si>
  <si>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</si>
  <si>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</si>
  <si>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</si>
  <si>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</si>
  <si>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</si>
  <si>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</si>
  <si>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</si>
  <si>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</si>
  <si>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</si>
  <si>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</si>
  <si>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</si>
  <si>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</si>
  <si>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</si>
  <si>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</si>
  <si>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</si>
  <si>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</si>
  <si>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</si>
  <si>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</si>
  <si>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</si>
  <si>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</si>
  <si>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</si>
  <si>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</si>
  <si>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</si>
  <si>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</si>
  <si>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</si>
  <si>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</si>
  <si>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</si>
  <si>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</si>
  <si>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</si>
  <si>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</si>
  <si>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</si>
  <si>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</si>
  <si>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</si>
  <si>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</si>
  <si>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</si>
  <si>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</si>
  <si>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</si>
  <si>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</si>
  <si>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</si>
  <si>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</si>
  <si>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</si>
  <si>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</si>
  <si>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</si>
  <si>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</si>
  <si>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</si>
  <si>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</si>
  <si>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</si>
  <si>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</si>
  <si>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</si>
  <si>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</si>
  <si>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</si>
  <si>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</si>
  <si>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</si>
  <si>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</si>
  <si>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</si>
  <si>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</si>
  <si>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</si>
  <si>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</si>
  <si>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</si>
  <si>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</si>
  <si>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</si>
  <si>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</si>
  <si>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</si>
  <si>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</si>
  <si>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</si>
  <si>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</si>
  <si>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</si>
  <si>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</si>
  <si>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</si>
  <si>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</si>
  <si>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</si>
  <si>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</si>
  <si>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</si>
  <si>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</si>
  <si>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</si>
  <si>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</si>
  <si>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</si>
  <si>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</si>
  <si>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</si>
  <si>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</si>
  <si>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</si>
  <si>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</si>
  <si>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</si>
  <si>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</si>
  <si>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</si>
  <si>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</si>
  <si>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</si>
  <si>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</si>
  <si>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</si>
  <si>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</si>
  <si>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</si>
  <si>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</si>
  <si>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</si>
  <si>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</si>
  <si>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</si>
  <si>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</si>
  <si>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</si>
  <si>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</si>
  <si>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</si>
  <si>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</si>
  <si>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</si>
  <si>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</si>
  <si>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</si>
  <si>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</si>
  <si>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</si>
  <si>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</si>
  <si>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</si>
  <si>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</si>
  <si>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</si>
  <si>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</si>
  <si>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</si>
  <si>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</si>
  <si>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</si>
  <si>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</si>
  <si>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</si>
  <si>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</si>
  <si>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</si>
  <si>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</si>
  <si>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</si>
  <si>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</si>
  <si>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</si>
  <si>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</si>
  <si>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</si>
  <si>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</si>
  <si>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</si>
  <si>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</si>
  <si>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</si>
  <si>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</si>
  <si>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</si>
  <si>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</si>
  <si>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</si>
  <si>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</si>
  <si>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</si>
  <si>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</si>
  <si>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</si>
  <si>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</si>
  <si>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</si>
  <si>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</si>
  <si>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</si>
  <si>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</si>
  <si>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</si>
  <si>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</si>
  <si>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</si>
  <si>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</si>
  <si>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</si>
  <si>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</si>
  <si>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</si>
  <si>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</si>
  <si>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</si>
  <si>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</si>
  <si>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</si>
  <si>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</si>
  <si>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</si>
  <si>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</si>
  <si>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</si>
  <si>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</si>
  <si>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</si>
  <si>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</si>
  <si>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</si>
  <si>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</si>
  <si>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</si>
  <si>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</si>
  <si>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</si>
  <si>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</si>
  <si>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</si>
  <si>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</si>
  <si>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</si>
  <si>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</si>
  <si>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</si>
  <si>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</si>
  <si>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</si>
  <si>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</si>
  <si>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</si>
  <si>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</si>
  <si>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</si>
  <si>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</si>
  <si>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</si>
  <si>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</si>
  <si>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</si>
  <si>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</si>
  <si>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</si>
  <si>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</si>
  <si>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</si>
  <si>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</si>
  <si>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</si>
  <si>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</si>
  <si>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</si>
  <si>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</si>
  <si>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</si>
  <si>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</si>
  <si>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</si>
  <si>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</si>
  <si>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</si>
  <si>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</si>
  <si>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</si>
  <si>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</si>
  <si>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</si>
  <si>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</si>
  <si>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</si>
  <si>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</si>
  <si>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</si>
  <si>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</si>
  <si>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</si>
  <si>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</si>
  <si>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</si>
  <si>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</si>
  <si>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</si>
  <si>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</si>
  <si>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</si>
  <si>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</si>
  <si>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</si>
  <si>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</si>
  <si>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</si>
  <si>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</si>
  <si>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</si>
  <si>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</si>
  <si>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</si>
  <si>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</si>
  <si>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</si>
  <si>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</si>
  <si>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</si>
  <si>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</si>
  <si>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</si>
  <si>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</si>
  <si>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</si>
  <si>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</si>
  <si>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</si>
  <si>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</si>
  <si>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</si>
  <si>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</si>
  <si>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</si>
  <si>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</si>
  <si>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</si>
  <si>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</si>
  <si>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</si>
  <si>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</si>
  <si>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</si>
  <si>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</si>
  <si>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</si>
  <si>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</si>
  <si>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</si>
  <si>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</si>
  <si>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</si>
  <si>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</si>
  <si>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</si>
  <si>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</si>
  <si>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</si>
  <si>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</si>
  <si>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</si>
  <si>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</si>
  <si>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</si>
  <si>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</si>
  <si>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</si>
  <si>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</si>
  <si>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</si>
  <si>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</si>
  <si>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</si>
  <si>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</si>
  <si>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</si>
  <si>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</si>
  <si>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</si>
  <si>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</si>
  <si>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</si>
  <si>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</si>
  <si>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</si>
  <si>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</si>
  <si>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</si>
  <si>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</si>
  <si>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</si>
  <si>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</si>
  <si>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</si>
  <si>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</si>
  <si>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</si>
  <si>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</si>
  <si>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</si>
  <si>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</si>
  <si>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</si>
  <si>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</si>
  <si>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</si>
  <si>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</si>
  <si>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</si>
  <si>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</si>
  <si>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</si>
  <si>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</si>
  <si>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</si>
  <si>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</si>
  <si>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</si>
  <si>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</si>
  <si>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</si>
  <si>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</si>
  <si>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</si>
  <si>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</si>
  <si>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</si>
  <si>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</si>
  <si>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</si>
  <si>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</si>
  <si>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</si>
  <si>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</si>
  <si>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</si>
  <si>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</si>
  <si>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</si>
  <si>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</si>
  <si>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</si>
  <si>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</si>
  <si>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</si>
  <si>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</si>
  <si>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</si>
  <si>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</si>
  <si>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</si>
  <si>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</si>
  <si>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</si>
  <si>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</si>
  <si>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</si>
  <si>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</si>
  <si>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</si>
  <si>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</si>
  <si>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</si>
  <si>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</si>
  <si>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</si>
  <si>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</si>
  <si>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</si>
  <si>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</si>
  <si>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</si>
  <si>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</si>
  <si>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</si>
  <si>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</si>
  <si>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</si>
  <si>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</si>
  <si>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</si>
  <si>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</si>
  <si>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</si>
  <si>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</si>
  <si>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</si>
  <si>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</si>
  <si>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</si>
  <si>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</si>
  <si>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</si>
  <si>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</si>
  <si>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</si>
  <si>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</si>
  <si>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</si>
  <si>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</si>
  <si>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</si>
  <si>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</si>
  <si>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</si>
  <si>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</si>
  <si>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</si>
  <si>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</si>
  <si>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</si>
  <si>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</si>
  <si>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</si>
  <si>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</si>
  <si>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</si>
  <si>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</si>
  <si>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</si>
  <si>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</si>
  <si>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</si>
  <si>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</si>
  <si>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</si>
  <si>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</si>
  <si>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</si>
  <si>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</si>
  <si>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</si>
  <si>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</si>
  <si>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</si>
  <si>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</si>
  <si>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</si>
  <si>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</si>
  <si>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</si>
  <si>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</si>
  <si>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</si>
  <si>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</si>
  <si>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</si>
  <si>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</si>
  <si>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</si>
  <si>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</si>
  <si>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</si>
  <si>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</si>
  <si>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</si>
  <si>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</si>
  <si>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</si>
  <si>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</si>
  <si>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</si>
  <si>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</si>
  <si>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</si>
  <si>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</si>
  <si>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</si>
  <si>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</si>
  <si>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</si>
  <si>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</si>
  <si>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</si>
  <si>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</si>
  <si>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</si>
  <si>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</si>
  <si>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</si>
  <si>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</si>
  <si>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</si>
  <si>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</si>
  <si>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</si>
  <si>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</si>
  <si>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</si>
  <si>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</si>
  <si>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</si>
  <si>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</si>
  <si>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</si>
  <si>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</si>
  <si>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</si>
  <si>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</si>
  <si>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</si>
  <si>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</si>
  <si>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</si>
  <si>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</si>
  <si>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</si>
  <si>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</si>
  <si>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</si>
  <si>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</si>
  <si>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</si>
  <si>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</si>
  <si>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</si>
  <si>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</si>
  <si>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</si>
  <si>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</si>
  <si>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</si>
  <si>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</si>
  <si>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</si>
  <si>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</si>
  <si>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</si>
  <si>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</si>
  <si>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</si>
  <si>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</si>
  <si>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</si>
  <si>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</si>
  <si>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</si>
  <si>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</si>
  <si>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</si>
  <si>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</si>
  <si>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</si>
  <si>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</si>
  <si>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</si>
  <si>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</si>
  <si>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</si>
  <si>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</si>
  <si>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</si>
  <si>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</si>
  <si>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</si>
  <si>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</si>
  <si>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</si>
  <si>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</si>
  <si>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</si>
  <si>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</si>
  <si>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</si>
  <si>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</si>
  <si>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</si>
  <si>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</si>
  <si>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</si>
  <si>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</si>
  <si>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</si>
  <si>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</si>
  <si>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</si>
  <si>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</si>
  <si>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</si>
  <si>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</si>
  <si>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</si>
  <si>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</si>
  <si>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</si>
  <si>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</si>
  <si>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</si>
  <si>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</si>
  <si>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</si>
  <si>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</si>
  <si>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</si>
  <si>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</si>
  <si>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</si>
  <si>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</si>
  <si>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</si>
  <si>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</si>
  <si>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</si>
  <si>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</si>
  <si>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</si>
  <si>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</si>
  <si>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</si>
  <si>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</si>
  <si>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</si>
  <si>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</si>
  <si>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</si>
  <si>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</si>
  <si>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</si>
  <si>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</si>
  <si>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</si>
  <si>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</si>
  <si>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</si>
  <si>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</si>
  <si>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</si>
  <si>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</si>
  <si>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</si>
  <si>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</si>
  <si>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</si>
  <si>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</si>
  <si>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</si>
  <si>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</si>
  <si>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</si>
  <si>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</si>
  <si>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</si>
  <si>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</si>
  <si>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</si>
  <si>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</si>
  <si>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</si>
  <si>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</si>
  <si>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</si>
  <si>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</si>
  <si>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</si>
  <si>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</si>
  <si>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</si>
  <si>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</si>
  <si>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</si>
  <si>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</si>
  <si>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</si>
  <si>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</si>
  <si>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</si>
  <si>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</si>
  <si>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</si>
  <si>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</si>
  <si>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</si>
  <si>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</si>
  <si>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</si>
  <si>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</si>
  <si>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</si>
  <si>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</si>
  <si>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</si>
  <si>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</si>
  <si>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</si>
  <si>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</si>
  <si>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</si>
  <si>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</si>
  <si>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</si>
  <si>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</si>
  <si>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</si>
  <si>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</si>
  <si>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</si>
  <si>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</si>
  <si>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</si>
  <si>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</si>
  <si>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</si>
  <si>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</si>
  <si>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</si>
  <si>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</si>
  <si>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</si>
  <si>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</si>
  <si>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</si>
  <si>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</si>
  <si>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</si>
  <si>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</si>
  <si>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</si>
  <si>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</si>
  <si>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</si>
  <si>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</si>
  <si>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</si>
  <si>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</si>
  <si>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</si>
  <si>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</si>
  <si>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</si>
  <si>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</si>
  <si>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</si>
  <si>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</si>
  <si>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</si>
  <si>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</si>
  <si>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</si>
  <si>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</si>
  <si>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</si>
  <si>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</si>
  <si>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</si>
  <si>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</si>
  <si>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</si>
  <si>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</si>
  <si>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</si>
  <si>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</si>
  <si>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</si>
  <si>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</si>
  <si>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</si>
  <si>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</si>
  <si>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</si>
  <si>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</si>
  <si>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</si>
  <si>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</si>
  <si>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</si>
  <si>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</si>
  <si>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</si>
  <si>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</si>
  <si>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</si>
  <si>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</si>
  <si>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</si>
  <si>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</si>
  <si>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</si>
  <si>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</si>
  <si>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</si>
  <si>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</si>
  <si>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</si>
  <si>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</si>
  <si>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</si>
  <si>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</si>
  <si>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</si>
  <si>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</si>
  <si>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</si>
  <si>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</si>
  <si>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</si>
  <si>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</si>
  <si>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</si>
  <si>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</si>
  <si>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</si>
  <si>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</si>
  <si>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</si>
  <si>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</si>
  <si>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</si>
  <si>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</si>
  <si>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</si>
  <si>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</si>
  <si>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</si>
  <si>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</si>
  <si>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</si>
  <si>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</si>
  <si>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</si>
  <si>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</si>
  <si>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</si>
  <si>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</si>
  <si>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</si>
  <si>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</si>
  <si>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</si>
  <si>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</si>
  <si>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</si>
  <si>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</si>
  <si>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</si>
  <si>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</si>
  <si>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</si>
  <si>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</si>
  <si>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</si>
  <si>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</si>
  <si>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</si>
  <si>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</si>
  <si>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</si>
  <si>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</si>
  <si>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</si>
  <si>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</si>
  <si>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</si>
  <si>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</si>
  <si>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</si>
  <si>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</si>
  <si>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</si>
  <si>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</si>
  <si>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</si>
  <si>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</si>
  <si>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</si>
  <si>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</si>
  <si>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</si>
  <si>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</si>
  <si>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</si>
  <si>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</si>
  <si>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</si>
  <si>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</si>
  <si>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</si>
  <si>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</si>
  <si>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</si>
  <si>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</si>
  <si>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</si>
  <si>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</si>
  <si>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</si>
  <si>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</si>
  <si>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</si>
  <si>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</si>
  <si>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</si>
  <si>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</si>
  <si>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</si>
  <si>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</si>
  <si>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</si>
  <si>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</si>
  <si>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</si>
  <si>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</si>
  <si>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</si>
  <si>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</si>
  <si>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</si>
  <si>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</si>
  <si>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</si>
  <si>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</si>
  <si>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</si>
  <si>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</si>
  <si>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</si>
  <si>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</si>
  <si>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</si>
  <si>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</si>
  <si>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</si>
  <si>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</si>
  <si>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</si>
  <si>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</si>
  <si>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</si>
  <si>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</si>
  <si>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</si>
  <si>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</si>
  <si>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</si>
  <si>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</si>
  <si>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</si>
  <si>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</si>
  <si>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</si>
  <si>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</si>
  <si>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</si>
  <si>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</si>
  <si>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</si>
  <si>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</si>
  <si>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</si>
  <si>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</si>
  <si>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</si>
  <si>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</si>
  <si>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</si>
  <si>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</si>
  <si>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</si>
  <si>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</si>
  <si>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</si>
  <si>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</si>
  <si>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</si>
  <si>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</si>
  <si>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</si>
  <si>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</si>
  <si>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</si>
  <si>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</si>
  <si>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</si>
  <si>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</si>
  <si>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</si>
  <si>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</si>
  <si>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</si>
  <si>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</si>
  <si>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</si>
  <si>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</si>
  <si>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</si>
  <si>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</si>
  <si>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</si>
  <si>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</si>
  <si>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</si>
  <si>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</si>
  <si>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</si>
  <si>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</si>
  <si>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</si>
  <si>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</si>
  <si>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</si>
  <si>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</si>
  <si>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</si>
  <si>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</si>
  <si>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</si>
  <si>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</si>
  <si>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</si>
  <si>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</si>
  <si>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</si>
  <si>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</si>
  <si>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</si>
  <si>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</si>
  <si>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</si>
  <si>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</si>
  <si>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</si>
  <si>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</si>
  <si>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</si>
  <si>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</si>
  <si>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</si>
  <si>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</si>
  <si>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</si>
  <si>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</si>
  <si>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</si>
  <si>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</si>
  <si>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</si>
  <si>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</si>
  <si>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</si>
  <si>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</si>
  <si>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</si>
  <si>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</si>
  <si>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</si>
  <si>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</si>
  <si>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</si>
  <si>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</si>
  <si>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</si>
  <si>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</si>
  <si>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</si>
  <si>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</si>
  <si>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</si>
  <si>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</si>
  <si>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</si>
  <si>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</si>
  <si>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</si>
  <si>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</si>
  <si>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</si>
  <si>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</si>
  <si>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</si>
  <si>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</si>
  <si>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</si>
  <si>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</si>
  <si>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</si>
  <si>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</si>
  <si>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</si>
  <si>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</si>
  <si>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</si>
  <si>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</si>
  <si>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</si>
  <si>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</si>
  <si>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</si>
  <si>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</si>
  <si>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</si>
  <si>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</si>
  <si>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</si>
  <si>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</si>
  <si>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</si>
  <si>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</si>
  <si>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</si>
  <si>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</si>
  <si>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</si>
  <si>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</si>
  <si>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</si>
  <si>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</si>
  <si>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</si>
  <si>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</si>
  <si>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</si>
  <si>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</si>
  <si>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</si>
  <si>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</si>
  <si>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</si>
  <si>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</si>
  <si>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</si>
  <si>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</si>
  <si>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</si>
  <si>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</si>
  <si>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</si>
  <si>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</si>
  <si>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</si>
  <si>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</si>
  <si>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</si>
  <si>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</si>
  <si>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</si>
  <si>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</si>
  <si>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</si>
  <si>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</si>
  <si>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</si>
  <si>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</si>
  <si>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</si>
  <si>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</si>
  <si>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</si>
  <si>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</si>
  <si>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</si>
  <si>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</si>
  <si>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</si>
  <si>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</si>
  <si>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</si>
  <si>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</si>
  <si>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</si>
  <si>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</si>
  <si>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</si>
  <si>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</si>
  <si>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</si>
  <si>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</si>
  <si>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</si>
  <si>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</si>
  <si>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</si>
  <si>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</si>
  <si>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</si>
  <si>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</si>
  <si>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</si>
  <si>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</si>
  <si>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</si>
  <si>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</si>
  <si>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</si>
  <si>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</si>
  <si>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</si>
  <si>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</si>
  <si>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</si>
  <si>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</si>
  <si>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</si>
  <si>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</si>
  <si>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</si>
  <si>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</si>
  <si>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</si>
  <si>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</si>
  <si>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</si>
  <si>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</si>
  <si>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</si>
  <si>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</si>
  <si>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</si>
  <si>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</si>
  <si>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</si>
  <si>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</si>
  <si>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</si>
  <si>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</si>
  <si>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</si>
  <si>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</si>
  <si>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</si>
  <si>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</si>
  <si>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</si>
  <si>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</si>
  <si>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</si>
  <si>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</si>
  <si>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</si>
  <si>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</si>
  <si>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</si>
  <si>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</si>
  <si>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</si>
  <si>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</si>
  <si>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</si>
  <si>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</si>
  <si>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</si>
  <si>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</si>
  <si>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</si>
  <si>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</si>
  <si>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</si>
  <si>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</si>
  <si>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</si>
  <si>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</si>
  <si>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</si>
  <si>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</si>
  <si>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</si>
  <si>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</si>
  <si>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</si>
  <si>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</si>
  <si>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</si>
  <si>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</si>
  <si>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</si>
  <si>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</si>
  <si>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</si>
  <si>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</si>
  <si>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</si>
  <si>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</si>
  <si>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</si>
  <si>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</si>
  <si>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</si>
  <si>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</si>
  <si>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</si>
  <si>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</si>
  <si>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</si>
  <si>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</si>
  <si>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</si>
  <si>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</si>
  <si>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</si>
  <si>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</si>
  <si>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</si>
  <si>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</si>
  <si>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</si>
  <si>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</si>
  <si>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</si>
  <si>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</si>
  <si>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</si>
  <si>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</si>
  <si>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</si>
  <si>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</si>
  <si>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</si>
  <si>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</si>
  <si>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</si>
  <si>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</si>
  <si>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</si>
  <si>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</si>
  <si>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</si>
  <si>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</si>
  <si>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</si>
  <si>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</si>
  <si>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</si>
  <si>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</si>
  <si>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</si>
  <si>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</si>
  <si>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</si>
  <si>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</si>
  <si>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</si>
  <si>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</si>
  <si>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</si>
  <si>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</si>
  <si>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</si>
  <si>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</si>
  <si>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</si>
  <si>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</si>
  <si>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</si>
  <si>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</si>
  <si>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</si>
  <si>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</si>
  <si>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</si>
  <si>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</si>
  <si>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</si>
  <si>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</si>
  <si>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</si>
  <si>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</si>
  <si>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</si>
  <si>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</si>
  <si>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</si>
  <si>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</si>
  <si>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</si>
  <si>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</si>
  <si>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</si>
  <si>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</si>
  <si>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</si>
  <si>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</si>
  <si>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</si>
  <si>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</si>
  <si>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</si>
  <si>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</si>
  <si>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</si>
  <si>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</si>
  <si>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</si>
  <si>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</si>
  <si>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</si>
  <si>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</si>
  <si>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</si>
  <si>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</si>
  <si>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</si>
  <si>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</si>
  <si>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</si>
  <si>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</si>
  <si>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</si>
  <si>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</si>
  <si>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</si>
  <si>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</si>
  <si>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</si>
  <si>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</si>
  <si>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</si>
  <si>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</si>
  <si>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</si>
  <si>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</si>
  <si>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</si>
  <si>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</si>
  <si>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</si>
  <si>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</si>
  <si>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</si>
  <si>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</si>
  <si>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</si>
  <si>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</si>
  <si>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</si>
  <si>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</si>
  <si>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</si>
  <si>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</si>
  <si>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</si>
  <si>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</si>
  <si>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</si>
  <si>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</si>
  <si>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</si>
  <si>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</si>
  <si>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</si>
  <si>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</si>
  <si>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</si>
  <si>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</si>
  <si>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</si>
  <si>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</si>
  <si>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</si>
  <si>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</si>
  <si>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</si>
  <si>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</si>
  <si>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</si>
  <si>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</si>
  <si>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</si>
  <si>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</si>
  <si>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</si>
  <si>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</si>
  <si>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</si>
  <si>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</si>
  <si>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</si>
  <si>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</si>
  <si>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</si>
  <si>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</si>
  <si>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</si>
  <si>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</si>
  <si>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</si>
  <si>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</si>
  <si>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</si>
  <si>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</si>
  <si>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</si>
  <si>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</si>
  <si>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</si>
  <si>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</si>
  <si>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</si>
  <si>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</si>
  <si>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</si>
  <si>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</si>
  <si>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</si>
  <si>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</si>
  <si>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</si>
  <si>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</si>
  <si>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</si>
  <si>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</si>
  <si>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</si>
  <si>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</si>
  <si>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</si>
  <si>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</si>
  <si>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</si>
  <si>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</si>
  <si>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</si>
  <si>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</si>
  <si>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</si>
  <si>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</si>
  <si>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</si>
  <si>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</si>
  <si>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</si>
  <si>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</si>
  <si>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</si>
  <si>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</si>
  <si>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</si>
  <si>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</si>
  <si>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</si>
  <si>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</si>
  <si>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</si>
  <si>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</si>
  <si>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</si>
  <si>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</si>
  <si>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</si>
  <si>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</si>
  <si>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</si>
  <si>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</si>
  <si>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</si>
  <si>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</si>
  <si>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</si>
  <si>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</si>
  <si>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</si>
  <si>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</si>
  <si>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</si>
  <si>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</si>
  <si>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</si>
  <si>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</si>
  <si>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</si>
  <si>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</si>
  <si>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</si>
  <si>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</si>
  <si>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</si>
  <si>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</si>
  <si>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</si>
  <si>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</si>
  <si>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</si>
  <si>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</si>
  <si>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</si>
  <si>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</si>
  <si>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</si>
  <si>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</si>
  <si>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</si>
  <si>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</si>
  <si>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</si>
  <si>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</si>
  <si>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</si>
  <si>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</si>
  <si>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</si>
  <si>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</si>
  <si>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</si>
  <si>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</si>
  <si>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</si>
  <si>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</si>
  <si>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</si>
  <si>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</si>
  <si>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</si>
  <si>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</si>
  <si>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</si>
  <si>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</si>
  <si>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</si>
  <si>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</si>
  <si>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</si>
  <si>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</si>
  <si>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</si>
  <si>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</si>
  <si>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</si>
  <si>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</si>
  <si>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</si>
  <si>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</si>
  <si>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</si>
  <si>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</si>
  <si>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</si>
  <si>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</si>
  <si>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</si>
  <si>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</si>
  <si>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</si>
  <si>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</si>
  <si>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</si>
  <si>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</si>
  <si>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</si>
  <si>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</si>
  <si>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</si>
  <si>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</si>
  <si>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</si>
  <si>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</si>
  <si>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</si>
  <si>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</si>
  <si>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</si>
  <si>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</si>
  <si>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</si>
  <si>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</si>
  <si>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</si>
  <si>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</si>
  <si>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</si>
  <si>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</si>
  <si>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</si>
  <si>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</si>
  <si>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</si>
  <si>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</si>
  <si>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</si>
  <si>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</si>
  <si>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</si>
  <si>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</si>
  <si>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</si>
  <si>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</si>
  <si>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</si>
  <si>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</si>
  <si>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</si>
  <si>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</si>
  <si>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</si>
  <si>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</si>
  <si>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</si>
  <si>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</si>
  <si>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</si>
  <si>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</si>
  <si>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</si>
  <si>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</si>
  <si>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</si>
  <si>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</si>
  <si>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</si>
  <si>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</si>
  <si>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</si>
  <si>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</si>
  <si>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</si>
  <si>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</si>
  <si>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</si>
  <si>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</si>
  <si>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</si>
  <si>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</si>
  <si>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</si>
  <si>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</si>
  <si>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</si>
  <si>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</si>
  <si>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</si>
  <si>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</si>
  <si>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</si>
  <si>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</si>
  <si>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</si>
  <si>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</si>
  <si>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</si>
  <si>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</si>
  <si>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</si>
  <si>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</si>
  <si>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</si>
  <si>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</si>
  <si>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</si>
  <si>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</si>
  <si>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</si>
  <si>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</si>
  <si>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</si>
  <si>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</si>
  <si>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</si>
  <si>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</si>
  <si>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</si>
  <si>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</si>
  <si>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</si>
  <si>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</si>
  <si>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</si>
  <si>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</si>
  <si>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</si>
  <si>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</si>
  <si>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</si>
  <si>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</si>
  <si>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</si>
  <si>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</si>
  <si>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</si>
  <si>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</si>
  <si>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</si>
  <si>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</si>
  <si>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</si>
  <si>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</si>
  <si>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</si>
  <si>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</si>
  <si>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</si>
  <si>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</si>
  <si>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</si>
  <si>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</si>
  <si>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</si>
  <si>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</si>
  <si>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</si>
  <si>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</si>
  <si>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</si>
  <si>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</si>
  <si>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</si>
  <si>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</si>
  <si>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</si>
  <si>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</si>
  <si>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</si>
  <si>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</si>
  <si>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</si>
  <si>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</si>
  <si>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</si>
  <si>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</si>
  <si>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</si>
  <si>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</si>
  <si>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</si>
  <si>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</si>
  <si>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</si>
  <si>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</si>
  <si>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</si>
  <si>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</si>
  <si>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</si>
  <si>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</si>
  <si>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</si>
  <si>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</si>
  <si>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</si>
  <si>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</si>
  <si>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</si>
  <si>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</si>
  <si>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</si>
  <si>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</si>
  <si>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</si>
  <si>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</si>
  <si>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</si>
  <si>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</si>
  <si>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</si>
  <si>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</si>
  <si>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</si>
  <si>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</si>
  <si>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</si>
  <si>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</si>
  <si>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</si>
  <si>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</si>
  <si>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</si>
  <si>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</si>
  <si>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</si>
  <si>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</si>
  <si>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</si>
  <si>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</si>
  <si>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</si>
  <si>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</si>
  <si>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</si>
  <si>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</si>
  <si>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</si>
  <si>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</si>
  <si>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</si>
  <si>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</si>
  <si>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</si>
  <si>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</si>
  <si>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</si>
  <si>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</si>
  <si>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</si>
  <si>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</si>
  <si>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</si>
  <si>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</si>
  <si>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</si>
  <si>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</si>
  <si>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</si>
  <si>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</si>
  <si>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</si>
  <si>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</si>
  <si>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</si>
  <si>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</si>
  <si>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</si>
  <si>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</si>
  <si>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</si>
  <si>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</si>
  <si>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</si>
  <si>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</si>
  <si>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</si>
  <si>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</si>
  <si>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</si>
  <si>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</si>
  <si>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</si>
  <si>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</si>
  <si>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</si>
  <si>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</si>
  <si>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</si>
  <si>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</si>
  <si>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</si>
  <si>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</si>
  <si>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</si>
  <si>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</si>
  <si>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</si>
  <si>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</si>
  <si>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</si>
  <si>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</si>
  <si>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</si>
  <si>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</si>
  <si>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</si>
  <si>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</si>
  <si>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</si>
  <si>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</si>
  <si>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</si>
  <si>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</si>
  <si>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</si>
  <si>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</si>
  <si>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</si>
  <si>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</si>
  <si>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</si>
  <si>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</si>
  <si>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</si>
  <si>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</si>
  <si>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</si>
  <si>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</si>
  <si>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</si>
  <si>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</si>
  <si>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</si>
  <si>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</si>
  <si>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</si>
  <si>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</si>
  <si>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</si>
  <si>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</si>
  <si>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</si>
  <si>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</si>
  <si>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</si>
  <si>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</si>
  <si>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</si>
  <si>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</si>
  <si>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</si>
  <si>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</si>
  <si>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</si>
  <si>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</si>
  <si>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</si>
  <si>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</si>
  <si>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</si>
  <si>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</si>
  <si>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</si>
  <si>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</si>
  <si>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</si>
  <si>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</si>
  <si>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</si>
  <si>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</si>
  <si>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</si>
  <si>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</si>
  <si>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</si>
  <si>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</si>
  <si>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</si>
  <si>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</si>
  <si>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</si>
  <si>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</si>
  <si>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</si>
  <si>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</si>
  <si>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</si>
  <si>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</si>
  <si>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</si>
  <si>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</si>
  <si>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</si>
  <si>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</si>
  <si>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</si>
  <si>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</si>
  <si>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</si>
  <si>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</si>
  <si>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</si>
  <si>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</si>
  <si>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</si>
  <si>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</si>
  <si>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</si>
  <si>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</si>
  <si>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</si>
  <si>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</si>
  <si>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</si>
  <si>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</si>
  <si>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</si>
  <si>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</si>
  <si>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</si>
  <si>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</si>
  <si>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</si>
  <si>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</si>
  <si>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</si>
  <si>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</si>
  <si>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</si>
  <si>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</si>
  <si>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</si>
  <si>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</si>
  <si>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</si>
  <si>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</si>
  <si>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</si>
  <si>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</si>
  <si>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</si>
  <si>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</si>
  <si>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</si>
  <si>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</si>
  <si>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</si>
  <si>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</si>
  <si>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</si>
  <si>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</si>
  <si>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</si>
  <si>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</si>
  <si>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</si>
  <si>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</si>
  <si>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</si>
  <si>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</si>
  <si>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</si>
  <si>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</si>
  <si>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</si>
  <si>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</si>
  <si>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</si>
  <si>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</si>
  <si>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</si>
  <si>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</si>
  <si>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</si>
  <si>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</si>
  <si>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</si>
  <si>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</si>
  <si>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</si>
  <si>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</si>
  <si>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</si>
  <si>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</si>
  <si>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</si>
  <si>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</si>
  <si>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</si>
  <si>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</si>
  <si>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</si>
  <si>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</si>
  <si>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</si>
  <si>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</si>
  <si>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</si>
  <si>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</si>
  <si>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</si>
  <si>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</si>
  <si>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</si>
  <si>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</si>
  <si>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</si>
  <si>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</si>
  <si>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</si>
  <si>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</si>
  <si>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</si>
  <si>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</si>
  <si>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</si>
  <si>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</si>
  <si>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</si>
  <si>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</si>
  <si>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</si>
  <si>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</si>
  <si>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</si>
  <si>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</si>
  <si>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</si>
  <si>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</si>
  <si>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</si>
  <si>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</si>
  <si>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</si>
  <si>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</si>
  <si>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</si>
  <si>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</si>
  <si>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</si>
  <si>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</si>
  <si>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</si>
  <si>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</si>
  <si>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</si>
  <si>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</si>
  <si>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</si>
  <si>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</si>
  <si>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</si>
  <si>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</si>
  <si>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</si>
  <si>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</si>
  <si>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</si>
  <si>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</si>
  <si>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</si>
  <si>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</si>
  <si>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</si>
  <si>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</si>
  <si>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</si>
  <si>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</si>
  <si>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</si>
  <si>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</si>
  <si>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</si>
  <si>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</si>
  <si>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</si>
  <si>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</si>
  <si>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</si>
  <si>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</si>
  <si>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</si>
  <si>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</si>
  <si>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</si>
  <si>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</si>
  <si>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</si>
  <si>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</si>
  <si>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</si>
  <si>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</si>
  <si>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</si>
  <si>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</si>
  <si>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</si>
  <si>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</si>
  <si>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</si>
  <si>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</si>
  <si>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</si>
  <si>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</si>
  <si>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</si>
  <si>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</si>
  <si>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</si>
  <si>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</si>
  <si>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</si>
  <si>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</si>
  <si>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</si>
  <si>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</si>
  <si>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</si>
  <si>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</si>
  <si>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</si>
  <si>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</si>
  <si>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</si>
  <si>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</si>
  <si>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</si>
  <si>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</si>
  <si>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</si>
  <si>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</si>
  <si>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</si>
  <si>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</si>
  <si>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</si>
  <si>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</si>
  <si>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</si>
  <si>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</si>
  <si>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</si>
  <si>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</si>
  <si>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</si>
  <si>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</si>
  <si>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</si>
  <si>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</si>
  <si>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</si>
  <si>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</si>
  <si>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</si>
  <si>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</si>
  <si>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</si>
  <si>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</si>
  <si>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</si>
  <si>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</si>
  <si>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</si>
  <si>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</si>
  <si>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</si>
  <si>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</si>
  <si>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</si>
  <si>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</si>
  <si>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</si>
  <si>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</si>
  <si>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</si>
  <si>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</si>
  <si>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</si>
  <si>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</si>
  <si>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</si>
  <si>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</si>
  <si>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</si>
  <si>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</si>
  <si>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</si>
  <si>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</si>
  <si>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</si>
  <si>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</si>
  <si>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</si>
  <si>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</si>
  <si>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</si>
  <si>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</si>
  <si>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</si>
  <si>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</si>
  <si>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</si>
  <si>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</si>
  <si>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</si>
  <si>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</si>
  <si>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</si>
  <si>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</si>
  <si>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</si>
  <si>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</si>
  <si>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</si>
  <si>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</si>
  <si>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</si>
  <si>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</si>
  <si>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</si>
  <si>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</si>
  <si>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</si>
  <si>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</si>
  <si>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</si>
  <si>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</si>
  <si>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</si>
  <si>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</si>
  <si>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</si>
  <si>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</si>
  <si>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</si>
  <si>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</si>
  <si>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</si>
  <si>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</si>
  <si>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</si>
  <si>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</si>
  <si>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</si>
  <si>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</si>
  <si>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</si>
  <si>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</si>
  <si>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</si>
  <si>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</si>
  <si>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</si>
  <si>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</si>
  <si>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</si>
  <si>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</si>
  <si>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</si>
  <si>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</si>
  <si>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</si>
  <si>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</si>
  <si>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</si>
  <si>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</si>
  <si>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</si>
  <si>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</si>
  <si>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</si>
  <si>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</si>
  <si>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</si>
  <si>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</si>
  <si>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</si>
  <si>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</si>
  <si>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</si>
  <si>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</si>
  <si>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</si>
  <si>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</si>
  <si>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</si>
  <si>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</si>
  <si>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</si>
  <si>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</si>
  <si>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</si>
  <si>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</si>
  <si>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</si>
  <si>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</si>
  <si>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</si>
  <si>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</si>
  <si>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</si>
  <si>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</si>
  <si>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</si>
  <si>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</si>
  <si>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</si>
  <si>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</si>
  <si>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</si>
  <si>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</si>
  <si>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</si>
  <si>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</si>
  <si>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</si>
  <si>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</si>
  <si>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</si>
  <si>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</si>
  <si>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</si>
  <si>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</si>
  <si>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</si>
  <si>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</si>
  <si>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</si>
  <si>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</si>
  <si>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</si>
  <si>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</si>
  <si>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</si>
  <si>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</si>
  <si>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</si>
  <si>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</si>
  <si>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</si>
  <si>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</si>
  <si>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</si>
  <si>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</si>
  <si>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</si>
  <si>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</si>
  <si>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</si>
  <si>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</si>
  <si>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</si>
  <si>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</si>
  <si>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</si>
  <si>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</si>
  <si>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</si>
  <si>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</si>
  <si>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</si>
  <si>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</si>
  <si>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</si>
  <si>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</si>
  <si>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</si>
  <si>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</si>
  <si>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</si>
  <si>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</si>
  <si>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</si>
  <si>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</si>
  <si>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</si>
  <si>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</si>
  <si>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</si>
  <si>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</si>
  <si>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</si>
  <si>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</si>
  <si>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</si>
  <si>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</si>
  <si>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</si>
  <si>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</si>
  <si>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</si>
  <si>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</si>
  <si>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</si>
  <si>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</si>
  <si>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</si>
  <si>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</si>
  <si>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</si>
  <si>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</si>
  <si>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</si>
  <si>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</si>
  <si>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</si>
  <si>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</si>
  <si>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</si>
  <si>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</si>
  <si>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</si>
  <si>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</si>
  <si>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</si>
  <si>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</si>
  <si>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</si>
  <si>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</si>
  <si>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</si>
  <si>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</si>
  <si>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</si>
  <si>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</si>
  <si>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</si>
  <si>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</si>
  <si>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</si>
  <si>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</si>
  <si>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</si>
  <si>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</si>
  <si>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</si>
  <si>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</si>
  <si>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</si>
  <si>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</si>
  <si>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</si>
  <si>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</si>
  <si>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</si>
  <si>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</si>
  <si>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</si>
  <si>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</si>
  <si>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</si>
  <si>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</si>
  <si>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</si>
  <si>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</si>
  <si>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</si>
  <si>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</si>
  <si>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</si>
  <si>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</si>
  <si>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</si>
  <si>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</si>
  <si>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</si>
  <si>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</si>
  <si>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</si>
  <si>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</si>
  <si>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</si>
  <si>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</si>
  <si>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</si>
  <si>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</si>
  <si>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</si>
  <si>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</si>
  <si>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</si>
  <si>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</si>
  <si>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</si>
  <si>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</si>
  <si>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</si>
  <si>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</si>
  <si>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</si>
  <si>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</si>
  <si>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</si>
  <si>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</si>
  <si>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</si>
  <si>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</si>
  <si>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</si>
  <si>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</si>
  <si>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</si>
  <si>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</si>
  <si>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</si>
  <si>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</si>
  <si>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</si>
  <si>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</si>
  <si>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</si>
  <si>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</si>
  <si>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</si>
  <si>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</si>
  <si>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</si>
  <si>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</si>
  <si>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</si>
  <si>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</si>
  <si>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</si>
  <si>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</si>
  <si>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</si>
  <si>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</si>
  <si>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</si>
  <si>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</si>
  <si>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</si>
  <si>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</si>
  <si>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</si>
  <si>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</si>
  <si>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</si>
  <si>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</si>
  <si>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</si>
  <si>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</si>
  <si>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</si>
  <si>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</si>
  <si>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</si>
  <si>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</si>
  <si>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</si>
  <si>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</si>
  <si>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</si>
  <si>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</si>
  <si>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</si>
  <si>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</si>
  <si>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</si>
  <si>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</si>
  <si>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</si>
  <si>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</si>
  <si>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</si>
  <si>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</si>
  <si>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</si>
  <si>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</si>
  <si>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</si>
  <si>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</si>
  <si>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</si>
  <si>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</si>
  <si>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</si>
  <si>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</si>
  <si>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</si>
  <si>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</si>
  <si>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</si>
  <si>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</si>
  <si>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</si>
  <si>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</si>
  <si>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</si>
  <si>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</si>
  <si>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</si>
  <si>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</si>
  <si>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</si>
  <si>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</si>
  <si>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</si>
  <si>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</si>
  <si>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</si>
  <si>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</si>
  <si>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</si>
  <si>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</si>
  <si>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</si>
  <si>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</si>
  <si>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</si>
  <si>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</si>
  <si>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</si>
  <si>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</si>
  <si>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</si>
  <si>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</si>
  <si>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</si>
  <si>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</si>
  <si>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</si>
  <si>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</si>
  <si>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</si>
  <si>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</si>
  <si>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</si>
  <si>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</si>
  <si>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</si>
  <si>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</si>
  <si>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</si>
  <si>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</si>
  <si>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</si>
  <si>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</si>
  <si>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</si>
  <si>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</si>
  <si>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</si>
  <si>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</si>
  <si>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</si>
  <si>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</si>
  <si>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</si>
  <si>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</si>
  <si>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</si>
  <si>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</si>
  <si>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</si>
  <si>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</si>
  <si>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</si>
  <si>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</si>
  <si>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</si>
  <si>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</si>
  <si>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</si>
  <si>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</si>
  <si>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</si>
  <si>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</si>
  <si>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</si>
  <si>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</si>
  <si>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</si>
  <si>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</si>
  <si>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</si>
  <si>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</si>
  <si>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</si>
  <si>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</si>
  <si>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</si>
  <si>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</si>
  <si>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</si>
  <si>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</si>
  <si>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</si>
  <si>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</si>
  <si>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</si>
  <si>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</si>
  <si>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</si>
  <si>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</si>
  <si>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</si>
  <si>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</si>
  <si>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</si>
  <si>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</si>
  <si>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</si>
  <si>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</si>
  <si>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</si>
  <si>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</si>
  <si>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</si>
  <si>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</si>
  <si>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</si>
  <si>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</si>
  <si>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</si>
  <si>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</si>
  <si>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</si>
  <si>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</si>
  <si>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</si>
  <si>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</si>
  <si>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</si>
  <si>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</si>
  <si>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</si>
  <si>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</si>
  <si>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</si>
  <si>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</si>
  <si>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</si>
  <si>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</si>
  <si>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</si>
  <si>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</si>
  <si>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</si>
  <si>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</si>
  <si>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</si>
  <si>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</si>
  <si>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</si>
  <si>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</si>
  <si>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</si>
  <si>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</si>
  <si>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</si>
  <si>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</si>
  <si>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</si>
  <si>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</si>
  <si>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</si>
  <si>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</si>
  <si>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</si>
  <si>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</si>
  <si>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</si>
  <si>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</si>
  <si>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</si>
  <si>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</si>
  <si>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</si>
  <si>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</si>
  <si>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</si>
  <si>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</si>
  <si>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</si>
  <si>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</si>
  <si>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</si>
  <si>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</si>
  <si>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</si>
  <si>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</si>
  <si>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</si>
  <si>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</si>
  <si>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</si>
  <si>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</si>
  <si>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</si>
  <si>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</si>
  <si>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</si>
  <si>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</si>
  <si>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</si>
  <si>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</si>
  <si>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</si>
  <si>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</si>
  <si>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</si>
  <si>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</si>
  <si>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</si>
  <si>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</si>
  <si>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</si>
  <si>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</si>
  <si>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</si>
  <si>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</si>
  <si>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</si>
  <si>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</si>
  <si>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</si>
  <si>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</si>
  <si>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</si>
  <si>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</si>
  <si>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</si>
  <si>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</si>
  <si>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</si>
  <si>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</si>
  <si>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</si>
  <si>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</si>
  <si>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</si>
  <si>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</si>
  <si>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</si>
  <si>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</si>
  <si>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</si>
  <si>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</si>
  <si>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</si>
  <si>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</si>
  <si>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</si>
  <si>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</si>
  <si>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</si>
  <si>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</si>
  <si>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</si>
  <si>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</si>
  <si>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</si>
  <si>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</si>
  <si>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</si>
  <si>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</si>
  <si>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</si>
  <si>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</si>
  <si>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</si>
  <si>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</si>
  <si>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</si>
  <si>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</si>
  <si>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</si>
  <si>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</si>
  <si>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</si>
  <si>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</si>
  <si>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</si>
  <si>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</si>
  <si>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</si>
  <si>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</si>
  <si>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</si>
  <si>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</si>
  <si>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</si>
  <si>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</si>
  <si>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</si>
  <si>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</si>
  <si>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</si>
  <si>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</si>
  <si>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</si>
  <si>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</si>
  <si>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</si>
  <si>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</si>
  <si>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</si>
  <si>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</si>
  <si>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</si>
  <si>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</si>
  <si>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</si>
  <si>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</si>
  <si>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</si>
  <si>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</si>
  <si>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</si>
  <si>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</si>
  <si>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</si>
  <si>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</si>
  <si>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</si>
  <si>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</si>
  <si>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</si>
  <si>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</si>
  <si>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</si>
  <si>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</si>
  <si>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</si>
  <si>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</si>
  <si>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</si>
  <si>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</si>
  <si>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</si>
  <si>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</si>
  <si>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</si>
  <si>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</si>
  <si>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</si>
  <si>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</si>
  <si>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</si>
  <si>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</si>
  <si>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</si>
  <si>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</si>
  <si>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</si>
  <si>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</si>
  <si>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</si>
  <si>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</si>
  <si>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</si>
  <si>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</si>
  <si>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</si>
  <si>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</si>
  <si>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</si>
  <si>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</si>
  <si>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</si>
  <si>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</si>
  <si>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</si>
  <si>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</si>
  <si>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</si>
  <si>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</si>
  <si>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</si>
  <si>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</si>
  <si>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</si>
  <si>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</si>
  <si>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</si>
  <si>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</si>
  <si>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</si>
  <si>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</si>
  <si>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</si>
  <si>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</si>
  <si>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</si>
  <si>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</si>
  <si>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</si>
  <si>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</si>
  <si>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</si>
  <si>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</si>
  <si>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</si>
  <si>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</si>
  <si>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</si>
  <si>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</si>
  <si>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</si>
  <si>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</si>
  <si>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</si>
  <si>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</si>
  <si>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</si>
  <si>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</si>
  <si>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</si>
  <si>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</si>
  <si>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</si>
  <si>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</si>
  <si>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</si>
  <si>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</si>
  <si>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</si>
  <si>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</si>
  <si>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</si>
  <si>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</si>
  <si>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</si>
  <si>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</si>
  <si>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</si>
  <si>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</si>
  <si>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</si>
  <si>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</si>
  <si>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</si>
  <si>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</si>
  <si>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</si>
  <si>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</si>
  <si>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</si>
  <si>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</si>
  <si>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</si>
  <si>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</si>
  <si>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</si>
  <si>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</si>
  <si>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</si>
  <si>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</si>
  <si>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</si>
  <si>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</si>
  <si>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</si>
  <si>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</si>
  <si>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</si>
  <si>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</si>
  <si>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</si>
  <si>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</si>
  <si>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</si>
  <si>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</si>
  <si>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</si>
  <si>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</si>
  <si>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</si>
  <si>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</si>
  <si>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</si>
  <si>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</si>
  <si>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</si>
  <si>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</si>
  <si>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</si>
  <si>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</si>
  <si>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</si>
  <si>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</si>
  <si>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</si>
  <si>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</si>
  <si>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</si>
  <si>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</si>
  <si>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</si>
  <si>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</si>
  <si>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</si>
  <si>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</si>
  <si>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</si>
  <si>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</si>
  <si>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</si>
  <si>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</si>
  <si>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</si>
  <si>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</si>
  <si>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</si>
  <si>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</si>
  <si>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</si>
  <si>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</si>
  <si>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</si>
  <si>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</si>
  <si>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</si>
  <si>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</si>
  <si>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</si>
  <si>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</si>
  <si>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</si>
  <si>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</si>
  <si>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</si>
  <si>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</si>
  <si>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</si>
  <si>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</si>
  <si>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</si>
  <si>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</si>
  <si>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</si>
  <si>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</si>
  <si>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</si>
  <si>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</si>
  <si>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</si>
  <si>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</si>
  <si>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</si>
  <si>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</si>
  <si>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</si>
  <si>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</si>
  <si>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</si>
  <si>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</si>
  <si>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</si>
  <si>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</si>
  <si>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</si>
  <si>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</si>
  <si>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</si>
  <si>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</si>
  <si>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</si>
  <si>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</si>
  <si>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</si>
  <si>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</si>
  <si>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</si>
  <si>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</si>
  <si>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</si>
  <si>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</si>
  <si>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</si>
  <si>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</si>
  <si>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</si>
  <si>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</si>
  <si>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</si>
  <si>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</si>
  <si>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</si>
  <si>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</si>
  <si>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</si>
  <si>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</si>
  <si>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</si>
  <si>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</si>
  <si>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</si>
  <si>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</si>
  <si>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</si>
  <si>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</si>
  <si>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</si>
  <si>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</si>
  <si>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</si>
  <si>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</si>
  <si>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</si>
  <si>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</si>
  <si>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</si>
  <si>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</si>
  <si>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</si>
  <si>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</si>
  <si>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</si>
  <si>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</si>
  <si>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</si>
  <si>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</si>
  <si>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</si>
  <si>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</si>
  <si>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</si>
  <si>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</si>
  <si>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</si>
  <si>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</si>
  <si>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</si>
  <si>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</si>
  <si>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</si>
  <si>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</si>
  <si>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</si>
  <si>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</si>
  <si>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</si>
  <si>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</si>
  <si>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</si>
  <si>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</si>
  <si>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</si>
  <si>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</si>
  <si>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</si>
  <si>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</si>
  <si>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</si>
  <si>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</si>
  <si>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</si>
  <si>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</si>
  <si>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</si>
  <si>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</si>
  <si>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</si>
  <si>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</si>
  <si>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</si>
  <si>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</si>
  <si>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</si>
  <si>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</si>
  <si>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</si>
  <si>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</si>
  <si>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</si>
  <si>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</si>
  <si>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</si>
  <si>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</si>
  <si>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</si>
  <si>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</si>
  <si>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</si>
  <si>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</si>
  <si>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</si>
  <si>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</si>
  <si>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</si>
  <si>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</si>
  <si>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</si>
  <si>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</si>
  <si>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</si>
  <si>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</si>
  <si>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</si>
  <si>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</si>
  <si>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</si>
  <si>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</si>
  <si>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</si>
  <si>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</si>
  <si>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</si>
  <si>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</si>
  <si>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</si>
  <si>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</si>
  <si>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</si>
  <si>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</si>
  <si>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</si>
  <si>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</si>
  <si>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</si>
  <si>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</si>
  <si>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</si>
  <si>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</si>
  <si>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</si>
  <si>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</si>
  <si>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</si>
  <si>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</si>
  <si>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</si>
  <si>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</si>
  <si>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</si>
  <si>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</si>
  <si>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</si>
  <si>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</si>
  <si>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</si>
  <si>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</si>
  <si>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</si>
  <si>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</si>
  <si>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</si>
  <si>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</si>
  <si>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</si>
  <si>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</si>
  <si>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</si>
  <si>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</si>
  <si>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</si>
  <si>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</si>
  <si>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</si>
  <si>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</si>
  <si>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</si>
  <si>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</si>
  <si>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</si>
  <si>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</si>
  <si>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</si>
  <si>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</si>
  <si>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</si>
  <si>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</si>
  <si>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</si>
  <si>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</si>
  <si>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</si>
  <si>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</si>
  <si>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</si>
  <si>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</si>
  <si>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</si>
  <si>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</si>
  <si>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</si>
  <si>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</si>
  <si>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</si>
  <si>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</si>
  <si>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</si>
  <si>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</si>
  <si>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</si>
  <si>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</si>
  <si>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</si>
  <si>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</si>
  <si>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</si>
  <si>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</si>
  <si>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</si>
  <si>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</si>
  <si>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</si>
  <si>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</si>
  <si>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</si>
  <si>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</si>
  <si>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</si>
  <si>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</si>
  <si>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</si>
  <si>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</si>
  <si>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</si>
  <si>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</si>
  <si>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</si>
  <si>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</si>
  <si>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</si>
  <si>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</si>
  <si>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</si>
  <si>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</si>
  <si>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</si>
  <si>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</si>
  <si>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</si>
  <si>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</si>
  <si>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</si>
  <si>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</si>
  <si>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</si>
  <si>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</si>
  <si>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</si>
  <si>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</si>
  <si>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</si>
  <si>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</si>
  <si>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</si>
  <si>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</si>
  <si>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</si>
  <si>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</si>
  <si>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</si>
  <si>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</si>
  <si>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</si>
  <si>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</si>
  <si>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</si>
  <si>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</si>
  <si>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</si>
  <si>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</si>
  <si>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</si>
  <si>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</si>
  <si>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</si>
  <si>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</si>
  <si>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</si>
  <si>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</si>
  <si>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</si>
  <si>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</si>
  <si>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</si>
  <si>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</si>
  <si>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</si>
  <si>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</si>
  <si>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</si>
  <si>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</si>
  <si>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</si>
  <si>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</si>
  <si>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</si>
  <si>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</si>
  <si>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</si>
  <si>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</si>
  <si>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</si>
  <si>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</si>
  <si>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</si>
  <si>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</si>
  <si>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</si>
  <si>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</si>
  <si>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</si>
  <si>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</si>
  <si>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</si>
  <si>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</si>
  <si>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</si>
  <si>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</si>
  <si>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</si>
  <si>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</si>
  <si>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</si>
  <si>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</si>
  <si>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</si>
  <si>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</si>
  <si>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</si>
  <si>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</si>
  <si>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</si>
  <si>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</si>
  <si>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</si>
  <si>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</si>
  <si>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</si>
  <si>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</si>
  <si>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</si>
  <si>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</si>
  <si>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</si>
  <si>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</si>
  <si>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</si>
  <si>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</si>
  <si>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</si>
  <si>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</si>
  <si>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</si>
  <si>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</si>
  <si>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</si>
  <si>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</si>
  <si>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</si>
  <si>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</si>
  <si>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</si>
  <si>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</si>
  <si>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</si>
  <si>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</si>
  <si>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</si>
  <si>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</si>
  <si>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</si>
  <si>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</si>
  <si>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</si>
  <si>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</si>
  <si>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</si>
  <si>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</si>
  <si>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</si>
  <si>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</si>
  <si>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</si>
  <si>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</si>
  <si>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</si>
  <si>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</si>
  <si>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</si>
  <si>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</si>
  <si>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</si>
  <si>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</si>
  <si>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</si>
  <si>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</si>
  <si>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</si>
  <si>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</si>
  <si>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</si>
  <si>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</si>
  <si>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</si>
  <si>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</si>
  <si>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</si>
  <si>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</si>
  <si>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</si>
  <si>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</si>
  <si>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</si>
  <si>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</si>
  <si>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</si>
  <si>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</si>
  <si>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</si>
  <si>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</si>
  <si>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</si>
  <si>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</si>
  <si>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</si>
  <si>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</si>
  <si>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</si>
  <si>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</si>
  <si>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</si>
  <si>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</si>
  <si>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</si>
  <si>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</si>
  <si>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</si>
  <si>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</si>
  <si>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</si>
  <si>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</si>
  <si>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</si>
  <si>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</si>
  <si>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</si>
  <si>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</si>
  <si>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</si>
  <si>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</si>
  <si>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</si>
  <si>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</si>
  <si>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</si>
  <si>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</si>
  <si>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</si>
  <si>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</si>
  <si>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</si>
  <si>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</si>
  <si>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</si>
  <si>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</si>
  <si>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</si>
  <si>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</si>
  <si>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</si>
  <si>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</si>
  <si>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</si>
  <si>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</si>
  <si>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</si>
  <si>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</si>
  <si>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</si>
  <si>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</si>
  <si>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</si>
  <si>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</si>
  <si>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</si>
  <si>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</si>
  <si>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</si>
  <si>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</si>
  <si>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</si>
  <si>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</si>
  <si>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</si>
  <si>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</si>
  <si>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</si>
  <si>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</si>
  <si>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</si>
  <si>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</si>
  <si>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</si>
  <si>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</si>
  <si>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</si>
  <si>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</si>
  <si>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</si>
  <si>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</si>
  <si>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</si>
  <si>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</si>
  <si>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</si>
  <si>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</si>
  <si>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</si>
  <si>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</si>
  <si>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</si>
  <si>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</si>
  <si>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</si>
  <si>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</si>
  <si>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</si>
  <si>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</si>
  <si>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</si>
  <si>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</si>
  <si>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</si>
  <si>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</si>
  <si>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</si>
  <si>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</si>
  <si>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</si>
  <si>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</si>
  <si>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</si>
  <si>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</si>
  <si>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</si>
  <si>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</si>
  <si>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</si>
  <si>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</si>
  <si>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</si>
  <si>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</si>
  <si>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</si>
  <si>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</si>
  <si>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</si>
  <si>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</si>
  <si>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</si>
  <si>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</si>
  <si>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</si>
  <si>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</si>
  <si>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</si>
  <si>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</si>
  <si>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</si>
  <si>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</si>
  <si>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</si>
  <si>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</si>
  <si>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</si>
  <si>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</si>
  <si>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</si>
  <si>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</si>
  <si>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</si>
  <si>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</si>
  <si>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</si>
  <si>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</si>
  <si>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</si>
  <si>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</si>
  <si>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</si>
  <si>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</si>
  <si>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</si>
  <si>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</si>
  <si>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</si>
  <si>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</si>
  <si>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</si>
  <si>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</si>
  <si>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</si>
  <si>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</si>
  <si>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</si>
  <si>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</si>
  <si>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</si>
  <si>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</si>
  <si>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</si>
  <si>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</si>
  <si>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</si>
  <si>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</si>
  <si>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</si>
  <si>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</si>
  <si>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</si>
  <si>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</si>
  <si>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</si>
  <si>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</si>
  <si>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</si>
  <si>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</si>
  <si>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</si>
  <si>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</si>
  <si>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</si>
  <si>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</si>
  <si>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</si>
  <si>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</si>
  <si>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</si>
  <si>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</si>
  <si>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</si>
  <si>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</si>
  <si>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</si>
  <si>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</si>
  <si>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</si>
  <si>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</si>
  <si>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</si>
  <si>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</si>
  <si>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</si>
  <si>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</si>
  <si>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</si>
  <si>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</si>
  <si>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</si>
  <si>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</si>
  <si>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</si>
  <si>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</si>
  <si>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</si>
  <si>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</si>
  <si>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</si>
  <si>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</si>
  <si>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</si>
  <si>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</si>
  <si>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</si>
  <si>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</si>
  <si>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</si>
  <si>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</si>
  <si>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</si>
  <si>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</si>
  <si>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</si>
  <si>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</si>
  <si>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</si>
  <si>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</si>
  <si>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</si>
  <si>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</si>
  <si>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</si>
  <si>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</si>
  <si>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</si>
  <si>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</si>
  <si>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</si>
  <si>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</si>
  <si>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</si>
  <si>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</si>
  <si>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</si>
  <si>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</si>
  <si>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</si>
  <si>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</si>
  <si>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</si>
  <si>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</si>
  <si>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</si>
  <si>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</si>
  <si>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</si>
  <si>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</si>
  <si>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</si>
  <si>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</si>
  <si>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</si>
  <si>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</si>
  <si>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</si>
  <si>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</si>
  <si>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</si>
  <si>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</si>
  <si>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</si>
  <si>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</si>
  <si>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</si>
  <si>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</si>
  <si>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</si>
  <si>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</si>
  <si>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</si>
  <si>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</si>
  <si>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</si>
  <si>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</si>
  <si>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</si>
  <si>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</si>
  <si>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</si>
  <si>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</si>
  <si>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</si>
  <si>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</si>
  <si>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</si>
  <si>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</si>
  <si>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</si>
  <si>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</si>
  <si>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</si>
  <si>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</si>
  <si>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</si>
  <si>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</si>
  <si>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</si>
  <si>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</si>
  <si>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</si>
  <si>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</si>
  <si>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</si>
  <si>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</si>
  <si>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</si>
  <si>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</si>
  <si>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</si>
  <si>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</si>
  <si>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</si>
  <si>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</si>
  <si>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</si>
  <si>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</si>
  <si>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</si>
  <si>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</si>
  <si>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</si>
  <si>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</si>
  <si>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</si>
  <si>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</si>
  <si>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</si>
  <si>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</si>
  <si>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</si>
  <si>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</si>
  <si>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</si>
  <si>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</si>
  <si>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</si>
  <si>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</si>
  <si>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</si>
  <si>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</si>
  <si>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</si>
  <si>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</si>
  <si>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</si>
  <si>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</si>
  <si>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</si>
  <si>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</si>
  <si>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</si>
  <si>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</si>
  <si>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</si>
  <si>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</si>
  <si>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</si>
  <si>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</si>
  <si>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</si>
  <si>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</si>
  <si>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</si>
  <si>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</si>
  <si>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</si>
  <si>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</si>
  <si>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</si>
  <si>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</si>
  <si>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</si>
  <si>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</si>
  <si>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</si>
  <si>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</si>
  <si>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</si>
  <si>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</si>
  <si>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</si>
  <si>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</si>
  <si>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</si>
  <si>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</si>
  <si>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</si>
  <si>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</si>
  <si>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</si>
  <si>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</si>
  <si>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</si>
  <si>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</si>
  <si>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</si>
  <si>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</si>
  <si>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</si>
  <si>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</si>
  <si>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</si>
  <si>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</si>
  <si>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</si>
  <si>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</si>
  <si>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</si>
  <si>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</si>
  <si>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</si>
  <si>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</si>
  <si>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</si>
  <si>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</si>
  <si>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</si>
  <si>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</si>
  <si>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</si>
  <si>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</si>
  <si>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</si>
  <si>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</si>
  <si>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</si>
  <si>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</si>
  <si>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</si>
  <si>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</si>
  <si>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</si>
  <si>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</si>
  <si>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</si>
  <si>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</si>
  <si>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</si>
  <si>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</si>
  <si>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</si>
  <si>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</si>
  <si>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</si>
  <si>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</si>
  <si>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</si>
  <si>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</si>
  <si>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</si>
  <si>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</si>
  <si>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</si>
  <si>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</si>
  <si>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</si>
  <si>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</si>
  <si>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</si>
  <si>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</si>
  <si>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</si>
  <si>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</si>
  <si>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</si>
  <si>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</si>
  <si>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</si>
  <si>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</si>
  <si>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</si>
  <si>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</si>
  <si>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</si>
  <si>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</si>
  <si>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</si>
  <si>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</si>
  <si>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</si>
  <si>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</si>
  <si>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</si>
  <si>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</si>
  <si>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</si>
  <si>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</si>
  <si>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</si>
  <si>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</si>
  <si>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</si>
  <si>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</si>
  <si>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</si>
  <si>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</si>
  <si>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</si>
  <si>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</si>
  <si>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</si>
  <si>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</si>
  <si>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</si>
  <si>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</si>
  <si>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</si>
  <si>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</si>
  <si>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</si>
  <si>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</si>
  <si>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</si>
  <si>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</si>
  <si>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</si>
  <si>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</si>
  <si>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</si>
  <si>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</si>
  <si>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</si>
  <si>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</si>
  <si>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</si>
  <si>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</si>
  <si>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</si>
  <si>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</si>
  <si>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</si>
  <si>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</si>
  <si>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</si>
  <si>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</si>
  <si>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</si>
  <si>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</si>
  <si>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</si>
  <si>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</si>
  <si>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</si>
  <si>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</si>
  <si>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</si>
  <si>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</si>
  <si>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</si>
  <si>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</si>
  <si>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</si>
  <si>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</si>
  <si>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</si>
  <si>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</si>
  <si>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</si>
  <si>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</si>
  <si>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</si>
  <si>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</si>
  <si>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</si>
  <si>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</si>
  <si>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</si>
  <si>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</si>
  <si>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</si>
  <si>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</si>
  <si>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</si>
  <si>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</si>
  <si>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</si>
  <si>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</si>
  <si>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</si>
  <si>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</si>
  <si>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</si>
  <si>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</si>
  <si>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</si>
  <si>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</si>
  <si>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</si>
  <si>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</si>
  <si>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</si>
  <si>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</si>
  <si>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</si>
  <si>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</si>
  <si>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</si>
  <si>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</si>
  <si>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</si>
  <si>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</si>
  <si>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</si>
  <si>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</si>
  <si>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</si>
  <si>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</si>
  <si>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</si>
  <si>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</si>
  <si>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</si>
  <si>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</si>
  <si>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</si>
  <si>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</si>
  <si>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</si>
  <si>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</si>
  <si>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</si>
  <si>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</si>
  <si>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</si>
  <si>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</si>
  <si>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</si>
  <si>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</si>
  <si>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</si>
  <si>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</si>
  <si>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</si>
  <si>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</si>
  <si>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</si>
  <si>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</si>
  <si>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</si>
  <si>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</si>
  <si>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</si>
  <si>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</si>
  <si>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</si>
  <si>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</si>
  <si>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</si>
  <si>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</si>
  <si>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</si>
  <si>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</si>
  <si>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</si>
  <si>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</si>
  <si>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</si>
  <si>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</si>
  <si>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</si>
  <si>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</si>
  <si>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</si>
  <si>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</si>
  <si>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</si>
  <si>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</si>
  <si>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</si>
  <si>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</si>
  <si>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</si>
  <si>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</si>
  <si>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</si>
  <si>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</si>
  <si>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</si>
  <si>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</si>
  <si>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</si>
  <si>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</si>
  <si>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</si>
  <si>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</si>
  <si>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</si>
  <si>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</si>
  <si>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</si>
  <si>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</si>
  <si>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</si>
  <si>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</si>
  <si>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</si>
  <si>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</si>
  <si>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</si>
  <si>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</si>
  <si>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</si>
  <si>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</si>
  <si>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</si>
  <si>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</si>
  <si>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</si>
  <si>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</si>
  <si>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</si>
  <si>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</si>
  <si>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</si>
  <si>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</si>
  <si>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</si>
  <si>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</si>
  <si>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</si>
  <si>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</si>
  <si>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</si>
  <si>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</si>
  <si>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</si>
  <si>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</si>
  <si>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</si>
  <si>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</si>
  <si>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</si>
  <si>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</si>
  <si>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</si>
  <si>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</si>
  <si>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</si>
  <si>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</si>
  <si>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</si>
  <si>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</si>
  <si>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</si>
  <si>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</si>
  <si>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</si>
  <si>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</si>
  <si>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</si>
  <si>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</si>
  <si>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</si>
  <si>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</si>
  <si>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</si>
  <si>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</si>
  <si>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</si>
  <si>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</si>
  <si>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</si>
  <si>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</si>
  <si>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</si>
  <si>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</si>
  <si>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</si>
  <si>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</si>
  <si>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</si>
  <si>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</si>
  <si>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</si>
  <si>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</si>
  <si>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</si>
  <si>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</si>
  <si>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</si>
  <si>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</si>
  <si>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</si>
  <si>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</si>
  <si>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</si>
  <si>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</si>
  <si>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</si>
  <si>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</si>
  <si>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</si>
  <si>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</si>
  <si>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</si>
  <si>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</si>
  <si>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</si>
  <si>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</si>
  <si>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</si>
  <si>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</si>
  <si>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</si>
  <si>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</si>
  <si>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</si>
  <si>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</si>
  <si>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</si>
  <si>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</si>
  <si>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</si>
  <si>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</si>
  <si>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</si>
  <si>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</si>
  <si>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</si>
  <si>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</si>
  <si>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</si>
  <si>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</si>
  <si>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</si>
  <si>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</si>
  <si>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</si>
  <si>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</si>
  <si>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</si>
  <si>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</si>
  <si>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</si>
  <si>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</si>
  <si>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</si>
  <si>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</si>
  <si>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</si>
  <si>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</si>
  <si>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</si>
  <si>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</si>
  <si>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</si>
  <si>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</si>
  <si>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</si>
  <si>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</si>
  <si>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</si>
  <si>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</si>
  <si>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</si>
  <si>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</si>
  <si>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</si>
  <si>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</si>
  <si>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</si>
  <si>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</si>
  <si>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</si>
  <si>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</si>
  <si>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</si>
  <si>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</si>
  <si>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</si>
  <si>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</si>
  <si>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</si>
  <si>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</si>
  <si>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</si>
  <si>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</si>
  <si>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</si>
  <si>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</si>
  <si>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</si>
  <si>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</si>
  <si>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</si>
  <si>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</si>
  <si>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</si>
  <si>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</si>
  <si>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</si>
  <si>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</si>
  <si>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</si>
  <si>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</si>
  <si>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</si>
  <si>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</si>
  <si>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</si>
  <si>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</si>
  <si>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</si>
  <si>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</si>
  <si>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</si>
  <si>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</si>
  <si>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</si>
  <si>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</si>
  <si>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</si>
  <si>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</si>
  <si>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</si>
  <si>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</si>
  <si>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</si>
  <si>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</si>
  <si>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</si>
  <si>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</si>
  <si>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</si>
  <si>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</si>
  <si>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</si>
  <si>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</si>
  <si>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</si>
  <si>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</si>
  <si>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</si>
  <si>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</si>
  <si>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</si>
  <si>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</si>
  <si>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</si>
  <si>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</si>
  <si>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</si>
  <si>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</si>
  <si>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</si>
  <si>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</si>
  <si>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</si>
  <si>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</si>
  <si>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</si>
  <si>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</si>
  <si>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</si>
  <si>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</si>
  <si>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</si>
  <si>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</si>
  <si>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</si>
  <si>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</si>
  <si>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</si>
  <si>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</si>
  <si>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</si>
  <si>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</si>
  <si>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</si>
  <si>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</si>
  <si>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</si>
  <si>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</si>
  <si>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</si>
  <si>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</si>
  <si>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</si>
  <si>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</si>
  <si>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</si>
  <si>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</si>
  <si>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</si>
  <si>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</si>
  <si>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</si>
  <si>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</si>
  <si>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</si>
  <si>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</si>
  <si>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</si>
  <si>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</si>
  <si>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</si>
  <si>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</si>
  <si>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</si>
  <si>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</si>
  <si>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</si>
  <si>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</si>
  <si>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</si>
  <si>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</si>
  <si>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</si>
  <si>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</si>
  <si>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</si>
  <si>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</si>
  <si>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</si>
  <si>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</si>
  <si>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</si>
  <si>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</si>
  <si>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</si>
  <si>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</si>
  <si>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</si>
  <si>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</si>
  <si>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</si>
  <si>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</si>
  <si>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</si>
  <si>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</si>
  <si>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</si>
  <si>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</si>
  <si>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</si>
  <si>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</si>
  <si>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</si>
  <si>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</si>
  <si>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</si>
  <si>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</si>
  <si>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</si>
  <si>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</si>
  <si>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</si>
  <si>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</si>
  <si>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</si>
  <si>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</si>
  <si>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</si>
  <si>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</si>
  <si>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</si>
  <si>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</si>
  <si>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</si>
  <si>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</si>
  <si>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</si>
  <si>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</si>
  <si>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</si>
  <si>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</si>
  <si>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</si>
  <si>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</si>
  <si>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</si>
  <si>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</si>
  <si>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</si>
  <si>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</si>
  <si>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</si>
  <si>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</si>
  <si>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</si>
  <si>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</si>
  <si>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</si>
  <si>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</si>
  <si>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</si>
  <si>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</si>
  <si>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</si>
  <si>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</si>
  <si>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</si>
  <si>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</si>
  <si>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</si>
  <si>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</si>
  <si>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</si>
  <si>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</si>
  <si>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</si>
  <si>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</si>
  <si>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</si>
  <si>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</si>
  <si>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</si>
  <si>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</si>
  <si>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</si>
  <si>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</si>
  <si>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</si>
  <si>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</si>
  <si>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</si>
  <si>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</si>
  <si>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</si>
  <si>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</si>
  <si>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</si>
  <si>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</si>
  <si>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</si>
  <si>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</si>
  <si>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</si>
  <si>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</si>
  <si>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</si>
  <si>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</si>
  <si>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</si>
  <si>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</si>
  <si>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</si>
  <si>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</si>
  <si>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</si>
  <si>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</si>
  <si>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</si>
  <si>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</si>
  <si>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</si>
  <si>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</si>
  <si>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</si>
  <si>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</si>
  <si>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</si>
  <si>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</si>
  <si>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</si>
  <si>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</si>
  <si>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</si>
  <si>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</si>
  <si>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</si>
  <si>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</si>
  <si>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</si>
  <si>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</si>
  <si>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</si>
  <si>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</si>
  <si>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</si>
  <si>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</si>
  <si>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</si>
  <si>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</si>
  <si>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</si>
  <si>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</si>
  <si>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</si>
  <si>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</si>
  <si>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</si>
  <si>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</si>
  <si>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</si>
  <si>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</si>
  <si>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</si>
  <si>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</si>
  <si>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</si>
  <si>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</si>
  <si>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</si>
  <si>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</si>
  <si>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</si>
  <si>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</si>
  <si>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</si>
  <si>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</si>
  <si>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</si>
  <si>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</si>
  <si>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</si>
  <si>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</si>
  <si>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</si>
  <si>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</si>
  <si>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</si>
  <si>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</si>
  <si>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</si>
  <si>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</si>
  <si>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</si>
  <si>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</si>
  <si>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</si>
  <si>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</si>
  <si>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</si>
  <si>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</si>
  <si>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</si>
  <si>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</si>
  <si>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</si>
  <si>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</si>
  <si>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</si>
  <si>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</si>
  <si>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</si>
  <si>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</si>
  <si>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</si>
  <si>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</si>
  <si>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</si>
  <si>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</si>
  <si>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</si>
  <si>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</si>
  <si>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</si>
  <si>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</si>
  <si>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</si>
  <si>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</si>
  <si>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</si>
  <si>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</si>
  <si>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</si>
  <si>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</si>
  <si>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</si>
  <si>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</si>
  <si>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</si>
  <si>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</si>
  <si>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</si>
  <si>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</si>
  <si>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</si>
  <si>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</si>
  <si>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</si>
  <si>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</si>
  <si>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</si>
  <si>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</si>
  <si>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</si>
  <si>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</si>
  <si>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</si>
  <si>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</si>
  <si>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</si>
  <si>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</si>
  <si>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</si>
  <si>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</si>
  <si>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</si>
  <si>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</si>
  <si>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</si>
  <si>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</si>
  <si>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</si>
  <si>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</si>
  <si>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</si>
  <si>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</si>
  <si>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</si>
  <si>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</si>
  <si>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</si>
  <si>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</si>
  <si>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</si>
  <si>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</si>
  <si>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</si>
  <si>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</si>
  <si>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</si>
  <si>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</si>
  <si>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</si>
  <si>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</si>
  <si>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</si>
  <si>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</si>
  <si>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</si>
  <si>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</si>
  <si>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</si>
  <si>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</si>
  <si>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</si>
  <si>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</si>
  <si>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</si>
  <si>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</si>
  <si>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</si>
  <si>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</si>
  <si>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</si>
  <si>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</si>
  <si>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</si>
  <si>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</si>
  <si>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</si>
  <si>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</si>
  <si>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</si>
  <si>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</si>
  <si>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</si>
  <si>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</si>
  <si>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</si>
  <si>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</si>
  <si>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</si>
  <si>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</si>
  <si>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</si>
  <si>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</si>
  <si>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</si>
  <si>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</si>
  <si>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</si>
  <si>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</si>
  <si>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</si>
  <si>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</si>
  <si>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</si>
  <si>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</si>
  <si>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</si>
  <si>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</si>
  <si>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</si>
  <si>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</si>
  <si>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</si>
  <si>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</si>
  <si>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</si>
  <si>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</si>
  <si>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</si>
  <si>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</si>
  <si>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</si>
  <si>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</si>
  <si>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</si>
  <si>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</si>
  <si>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</si>
  <si>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</si>
  <si>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</si>
  <si>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</si>
  <si>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</si>
  <si>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</si>
  <si>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</si>
  <si>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</si>
  <si>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</si>
  <si>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</si>
  <si>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</si>
  <si>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</si>
  <si>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</si>
  <si>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</si>
  <si>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</si>
  <si>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</si>
  <si>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</si>
  <si>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</si>
  <si>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</si>
  <si>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</si>
  <si>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</si>
  <si>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</si>
  <si>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</si>
  <si>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</si>
  <si>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</si>
  <si>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</si>
  <si>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</si>
  <si>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</si>
  <si>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</si>
  <si>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</si>
  <si>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</si>
  <si>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</si>
  <si>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</si>
  <si>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</si>
  <si>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</si>
  <si>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</si>
  <si>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</si>
  <si>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</si>
  <si>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</si>
  <si>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</si>
  <si>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</si>
  <si>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</si>
  <si>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</si>
  <si>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</si>
  <si>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</si>
  <si>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</si>
  <si>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</si>
  <si>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</si>
  <si>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</si>
  <si>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</si>
  <si>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</si>
  <si>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</si>
  <si>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</si>
  <si>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</si>
  <si>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</si>
  <si>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</si>
  <si>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</si>
  <si>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</si>
  <si>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</si>
  <si>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</si>
  <si>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</si>
  <si>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</si>
  <si>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</si>
  <si>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</si>
  <si>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</si>
  <si>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</si>
  <si>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</si>
  <si>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</si>
  <si>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</si>
  <si>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</si>
  <si>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</si>
  <si>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</si>
  <si>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</si>
  <si>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</si>
  <si>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</si>
  <si>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</si>
  <si>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</si>
  <si>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</si>
  <si>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</si>
  <si>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</si>
  <si>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</si>
  <si>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</si>
  <si>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</si>
  <si>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</si>
  <si>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</si>
  <si>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</si>
  <si>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</si>
  <si>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</si>
  <si>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</si>
  <si>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</si>
  <si>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</si>
  <si>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</si>
  <si>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</si>
  <si>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</si>
  <si>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</si>
  <si>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</si>
  <si>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</si>
  <si>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</si>
  <si>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</si>
  <si>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</si>
  <si>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</si>
  <si>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</si>
  <si>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</si>
  <si>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</si>
  <si>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</si>
  <si>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</si>
  <si>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</si>
  <si>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</si>
  <si>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</si>
  <si>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</si>
  <si>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</si>
  <si>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</si>
  <si>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</si>
  <si>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</si>
  <si>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</si>
  <si>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</si>
  <si>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</si>
  <si>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</si>
  <si>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</si>
  <si>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</si>
  <si>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</si>
  <si>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</si>
  <si>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</si>
  <si>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</si>
  <si>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</si>
  <si>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</si>
  <si>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</si>
  <si>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</si>
  <si>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</si>
  <si>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</si>
  <si>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</si>
  <si>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</si>
  <si>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</si>
  <si>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</si>
  <si>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</si>
  <si>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</si>
  <si>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</si>
  <si>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</si>
  <si>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</si>
  <si>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</si>
  <si>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</si>
  <si>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</si>
  <si>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</si>
  <si>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</si>
  <si>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</si>
  <si>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</si>
  <si>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</si>
  <si>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</si>
  <si>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</si>
  <si>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</si>
  <si>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</si>
  <si>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</si>
  <si>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</si>
  <si>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</si>
  <si>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</si>
  <si>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</si>
  <si>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</si>
  <si>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</si>
  <si>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</si>
  <si>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</si>
  <si>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</si>
  <si>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</si>
  <si>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</si>
  <si>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</si>
  <si>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</si>
  <si>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</si>
  <si>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</si>
  <si>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</si>
  <si>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</si>
  <si>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</si>
  <si>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</si>
  <si>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</si>
  <si>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</si>
  <si>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</si>
  <si>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</si>
  <si>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</si>
  <si>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</si>
  <si>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</si>
  <si>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</si>
  <si>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</si>
  <si>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</si>
  <si>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</si>
  <si>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</si>
  <si>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</si>
  <si>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</si>
  <si>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</si>
  <si>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</si>
  <si>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</si>
  <si>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</si>
  <si>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</si>
  <si>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</si>
  <si>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</si>
  <si>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</si>
  <si>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</si>
  <si>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</si>
  <si>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</si>
  <si>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</si>
  <si>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</si>
  <si>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</si>
  <si>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</si>
  <si>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</si>
  <si>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</si>
  <si>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</si>
  <si>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</si>
  <si>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</si>
  <si>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</si>
  <si>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</si>
  <si>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</si>
  <si>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</si>
  <si>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</si>
  <si>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</si>
  <si>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</si>
  <si>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</si>
  <si>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</si>
  <si>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</si>
  <si>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</si>
  <si>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</si>
  <si>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</si>
  <si>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</si>
  <si>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</si>
  <si>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</si>
  <si>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</si>
  <si>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</si>
  <si>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</si>
  <si>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</si>
  <si>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</si>
  <si>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</si>
  <si>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</si>
  <si>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</si>
  <si>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</si>
  <si>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</si>
  <si>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</si>
  <si>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</si>
  <si>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</si>
  <si>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</si>
  <si>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</si>
  <si>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</si>
  <si>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</si>
  <si>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</si>
  <si>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</si>
  <si>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</si>
  <si>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</si>
  <si>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</si>
  <si>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</si>
  <si>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</si>
  <si>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</si>
  <si>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</si>
  <si>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</si>
  <si>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</si>
  <si>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</si>
  <si>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</si>
  <si>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</si>
  <si>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</si>
  <si>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</si>
  <si>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</si>
  <si>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</si>
  <si>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</si>
  <si>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</si>
  <si>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</si>
  <si>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</si>
  <si>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</si>
  <si>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</si>
  <si>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</si>
  <si>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</si>
  <si>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</si>
  <si>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</si>
  <si>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</si>
  <si>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</si>
  <si>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</si>
  <si>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</si>
  <si>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</si>
  <si>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</si>
  <si>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</si>
  <si>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</si>
  <si>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</si>
  <si>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</si>
  <si>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</si>
  <si>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</si>
  <si>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</si>
  <si>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</si>
  <si>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</si>
  <si>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</si>
  <si>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</si>
  <si>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</si>
  <si>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</si>
  <si>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</si>
  <si>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</si>
  <si>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</si>
  <si>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</si>
  <si>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</si>
  <si>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</si>
  <si>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</si>
  <si>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</si>
  <si>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</si>
  <si>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</si>
  <si>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</si>
  <si>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</si>
  <si>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</si>
  <si>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</si>
  <si>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</si>
  <si>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</si>
  <si>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</si>
  <si>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</si>
  <si>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</si>
  <si>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</si>
  <si>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</si>
  <si>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</si>
  <si>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</si>
  <si>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</si>
  <si>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</si>
  <si>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</si>
  <si>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</si>
  <si>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</si>
  <si>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</si>
  <si>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</si>
  <si>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</si>
  <si>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</si>
  <si>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</si>
  <si>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</si>
  <si>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</si>
  <si>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</si>
  <si>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</si>
  <si>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</si>
  <si>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</si>
  <si>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</si>
  <si>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</si>
  <si>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</si>
  <si>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</si>
  <si>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</si>
  <si>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</si>
  <si>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</si>
  <si>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</si>
  <si>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</si>
  <si>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</si>
  <si>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</si>
  <si>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</si>
  <si>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</si>
  <si>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</si>
  <si>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</si>
  <si>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</si>
  <si>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</si>
  <si>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</si>
  <si>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</si>
  <si>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</si>
  <si>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</si>
  <si>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</si>
  <si>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</si>
  <si>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</si>
  <si>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</si>
  <si>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</si>
  <si>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</si>
  <si>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</si>
  <si>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</si>
  <si>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</si>
  <si>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</si>
  <si>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</si>
  <si>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</si>
  <si>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</si>
  <si>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</si>
  <si>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</si>
  <si>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</si>
  <si>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</si>
  <si>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</si>
  <si>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</si>
  <si>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</si>
  <si>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</si>
  <si>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</si>
  <si>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</si>
  <si>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</si>
  <si>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</si>
  <si>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</si>
  <si>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</si>
  <si>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</si>
  <si>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</si>
  <si>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</si>
  <si>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</si>
  <si>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</si>
  <si>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</si>
  <si>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</si>
  <si>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</si>
  <si>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</si>
  <si>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</si>
  <si>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</si>
  <si>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</si>
  <si>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</si>
  <si>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</si>
  <si>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</si>
  <si>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</si>
  <si>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</si>
  <si>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</si>
  <si>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</si>
  <si>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</si>
  <si>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</si>
  <si>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</si>
  <si>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</si>
  <si>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</si>
  <si>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</si>
  <si>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</si>
  <si>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</si>
  <si>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</si>
  <si>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</si>
  <si>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</si>
  <si>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</si>
  <si>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</si>
  <si>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</si>
  <si>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</si>
  <si>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</si>
  <si>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</si>
  <si>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</si>
  <si>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</si>
  <si>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</si>
  <si>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</si>
  <si>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</si>
  <si>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</si>
  <si>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</si>
  <si>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</si>
  <si>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</si>
  <si>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</si>
  <si>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</si>
  <si>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</si>
  <si>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</si>
  <si>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</si>
  <si>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</si>
  <si>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</si>
  <si>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</si>
  <si>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</si>
  <si>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</si>
  <si>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</si>
  <si>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</si>
  <si>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</si>
  <si>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</si>
  <si>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</si>
  <si>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</si>
  <si>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</si>
  <si>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</si>
  <si>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</si>
  <si>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</si>
  <si>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</si>
  <si>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</si>
  <si>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</si>
  <si>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</si>
  <si>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</si>
  <si>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</si>
  <si>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</si>
  <si>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</si>
  <si>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</si>
  <si>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</si>
  <si>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</si>
  <si>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</si>
  <si>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</si>
  <si>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</si>
  <si>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</si>
  <si>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</si>
  <si>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</si>
  <si>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</si>
  <si>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</si>
  <si>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</si>
  <si>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</si>
  <si>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</si>
  <si>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</si>
  <si>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</si>
  <si>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</si>
  <si>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</si>
  <si>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</si>
  <si>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</si>
  <si>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</si>
  <si>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</si>
  <si>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</si>
  <si>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</si>
  <si>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</si>
  <si>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</si>
  <si>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</si>
  <si>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</si>
  <si>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</si>
  <si>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</si>
  <si>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</si>
  <si>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</si>
  <si>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</si>
  <si>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</si>
  <si>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</si>
  <si>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</si>
  <si>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</si>
  <si>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</si>
  <si>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</si>
  <si>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</si>
  <si>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</si>
  <si>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</si>
  <si>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</si>
  <si>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</si>
  <si>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</si>
  <si>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</si>
  <si>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</si>
  <si>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</si>
  <si>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</si>
  <si>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</si>
  <si>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</si>
  <si>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</si>
  <si>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</si>
  <si>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</si>
  <si>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</si>
  <si>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</si>
  <si>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</si>
  <si>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</si>
  <si>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</si>
  <si>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</si>
  <si>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</si>
  <si>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</si>
  <si>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</si>
  <si>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</si>
  <si>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</si>
  <si>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</si>
  <si>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</si>
  <si>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</si>
  <si>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</si>
  <si>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</si>
  <si>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</si>
  <si>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</si>
  <si>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</si>
  <si>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</si>
  <si>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</si>
  <si>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</si>
  <si>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</si>
  <si>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</si>
  <si>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</si>
  <si>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</si>
  <si>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</si>
  <si>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</si>
  <si>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</si>
  <si>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</si>
  <si>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</si>
  <si>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</si>
  <si>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</si>
  <si>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</si>
  <si>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</si>
  <si>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</si>
  <si>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</si>
  <si>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</si>
  <si>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</si>
  <si>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</si>
  <si>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</si>
  <si>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</si>
  <si>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</si>
  <si>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</si>
  <si>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</si>
  <si>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</si>
  <si>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</si>
  <si>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</si>
  <si>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</si>
  <si>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</si>
  <si>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</si>
  <si>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</si>
  <si>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</si>
  <si>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</si>
  <si>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</si>
  <si>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</si>
  <si>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</si>
  <si>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</si>
  <si>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</si>
  <si>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</si>
  <si>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</si>
  <si>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</si>
  <si>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</si>
  <si>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</si>
  <si>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</si>
  <si>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</si>
  <si>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</si>
  <si>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</si>
  <si>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</si>
  <si>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</si>
  <si>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</si>
  <si>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</si>
  <si>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</si>
  <si>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</si>
  <si>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</si>
  <si>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</si>
  <si>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</si>
  <si>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</si>
  <si>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</si>
  <si>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</si>
  <si>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</si>
  <si>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</si>
  <si>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</si>
  <si>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</si>
  <si>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</si>
  <si>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</si>
  <si>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</si>
  <si>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</si>
  <si>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</si>
  <si>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</si>
  <si>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</si>
  <si>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</si>
  <si>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</si>
  <si>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</si>
  <si>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</si>
  <si>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</si>
  <si>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</si>
  <si>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</si>
  <si>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</si>
  <si>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</si>
  <si>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</si>
  <si>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</si>
  <si>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</si>
  <si>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</si>
  <si>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</si>
  <si>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</si>
  <si>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</si>
  <si>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</si>
  <si>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</si>
  <si>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</si>
  <si>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</si>
  <si>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</si>
  <si>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</si>
  <si>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</si>
  <si>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</si>
  <si>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</si>
  <si>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</si>
  <si>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</si>
  <si>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</si>
  <si>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</si>
  <si>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</si>
  <si>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</si>
  <si>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</si>
  <si>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</si>
  <si>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</si>
  <si>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</si>
  <si>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</si>
  <si>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</si>
  <si>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</si>
  <si>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</si>
  <si>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</si>
  <si>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</si>
  <si>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</si>
  <si>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</si>
  <si>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</si>
  <si>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</si>
  <si>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</si>
  <si>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</si>
  <si>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</si>
  <si>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</si>
  <si>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</si>
  <si>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</si>
  <si>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</si>
  <si>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</si>
  <si>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</si>
  <si>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</si>
  <si>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</si>
  <si>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</si>
  <si>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</si>
  <si>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</si>
  <si>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</si>
  <si>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</si>
  <si>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</si>
  <si>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</si>
  <si>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</si>
  <si>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</si>
  <si>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</si>
  <si>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</si>
  <si>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</si>
  <si>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</si>
  <si>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</si>
  <si>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</si>
  <si>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</si>
  <si>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</si>
  <si>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</si>
  <si>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</si>
  <si>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</si>
  <si>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</si>
  <si>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</si>
  <si>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</si>
  <si>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</si>
  <si>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</si>
  <si>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</si>
  <si>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</si>
  <si>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</si>
  <si>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</si>
  <si>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</si>
  <si>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</si>
  <si>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</si>
  <si>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</si>
  <si>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</si>
  <si>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</si>
  <si>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</si>
  <si>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</si>
  <si>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</si>
  <si>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</si>
  <si>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</si>
  <si>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</si>
  <si>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</si>
  <si>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</si>
  <si>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</si>
  <si>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</si>
  <si>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</si>
  <si>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</si>
  <si>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</si>
  <si>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</si>
  <si>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</si>
  <si>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</si>
  <si>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</si>
  <si>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</si>
  <si>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</si>
  <si>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</si>
  <si>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</si>
  <si>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</si>
  <si>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</si>
  <si>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</si>
  <si>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</si>
  <si>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</si>
  <si>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</si>
  <si>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</si>
  <si>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</si>
  <si>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</si>
  <si>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</si>
  <si>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</si>
  <si>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</si>
  <si>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</si>
  <si>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</si>
  <si>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</si>
  <si>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</si>
  <si>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</si>
  <si>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</si>
  <si>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</si>
  <si>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</si>
  <si>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</si>
  <si>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</si>
  <si>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</si>
  <si>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</si>
  <si>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</si>
  <si>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</si>
  <si>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</si>
  <si>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</si>
  <si>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</si>
  <si>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</si>
  <si>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</si>
  <si>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</si>
  <si>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</si>
  <si>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</si>
  <si>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</si>
  <si>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</si>
  <si>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</si>
  <si>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</si>
  <si>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</si>
  <si>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</si>
  <si>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</si>
  <si>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</si>
  <si>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</si>
  <si>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</si>
  <si>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</si>
  <si>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</si>
  <si>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</si>
  <si>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</si>
  <si>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</si>
  <si>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</si>
  <si>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</si>
  <si>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</si>
  <si>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</si>
  <si>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</si>
  <si>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</si>
  <si>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</si>
  <si>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</si>
  <si>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</si>
  <si>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</si>
  <si>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</si>
  <si>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</si>
  <si>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</si>
  <si>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</si>
  <si>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</si>
  <si>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</si>
  <si>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</si>
  <si>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</si>
  <si>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</si>
  <si>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</si>
  <si>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</si>
  <si>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</si>
  <si>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</si>
  <si>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</si>
  <si>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</si>
  <si>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</si>
  <si>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</si>
  <si>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</si>
  <si>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</si>
  <si>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</si>
  <si>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</si>
  <si>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</si>
  <si>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</si>
  <si>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</si>
  <si>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</si>
  <si>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</si>
  <si>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</si>
  <si>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</si>
  <si>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</si>
  <si>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</si>
  <si>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</si>
  <si>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</si>
  <si>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</si>
  <si>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</si>
  <si>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</si>
  <si>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</si>
  <si>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</si>
  <si>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</si>
  <si>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</si>
  <si>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</si>
  <si>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</si>
  <si>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</si>
  <si>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</si>
  <si>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</si>
  <si>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</si>
  <si>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</si>
  <si>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</si>
  <si>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</si>
  <si>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</si>
  <si>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</si>
  <si>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</si>
  <si>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</si>
  <si>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</si>
  <si>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</si>
  <si>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</si>
  <si>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</si>
  <si>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</si>
  <si>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</si>
  <si>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</si>
  <si>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</si>
  <si>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</si>
  <si>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</si>
  <si>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</si>
  <si>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</si>
  <si>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</si>
  <si>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</si>
  <si>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</si>
  <si>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</si>
  <si>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</si>
  <si>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</si>
  <si>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</si>
  <si>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</si>
  <si>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</si>
  <si>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</si>
  <si>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</si>
  <si>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</si>
  <si>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</si>
  <si>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</si>
  <si>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</si>
  <si>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</si>
  <si>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</si>
  <si>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</si>
  <si>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</si>
  <si>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</si>
  <si>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</si>
  <si>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</si>
  <si>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</si>
  <si>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</si>
  <si>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</si>
  <si>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</si>
  <si>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</si>
  <si>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</si>
  <si>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</si>
  <si>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</si>
  <si>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</si>
  <si>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</si>
  <si>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</si>
  <si>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</si>
  <si>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</si>
  <si>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</si>
  <si>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</si>
  <si>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</si>
  <si>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</si>
  <si>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</si>
  <si>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</si>
  <si>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</si>
  <si>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</si>
  <si>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</si>
  <si>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</si>
  <si>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</si>
  <si>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</si>
  <si>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</si>
  <si>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</si>
  <si>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</si>
  <si>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</si>
  <si>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</si>
  <si>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</si>
  <si>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</si>
  <si>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</si>
  <si>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</si>
  <si>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</si>
  <si>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</si>
  <si>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</si>
  <si>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</si>
  <si>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</si>
  <si>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</si>
  <si>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</si>
  <si>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</si>
  <si>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</si>
  <si>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</si>
  <si>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</si>
  <si>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</si>
  <si>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</si>
  <si>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</si>
  <si>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</si>
  <si>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</si>
  <si>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</si>
  <si>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</si>
  <si>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</si>
  <si>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</si>
  <si>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</si>
  <si>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</si>
  <si>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</si>
  <si>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</si>
  <si>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</si>
  <si>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</si>
  <si>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</si>
  <si>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</si>
  <si>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</si>
  <si>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</si>
  <si>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</si>
  <si>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</si>
  <si>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</si>
  <si>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</si>
  <si>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</si>
  <si>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</si>
  <si>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</si>
  <si>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</si>
  <si>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</si>
  <si>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</si>
  <si>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</si>
  <si>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</si>
  <si>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</si>
  <si>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</si>
  <si>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</si>
  <si>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</si>
  <si>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</si>
  <si>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</si>
  <si>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</si>
  <si>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</si>
  <si>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</si>
  <si>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</si>
  <si>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</si>
  <si>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</si>
  <si>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</si>
  <si>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</si>
  <si>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</si>
  <si>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</si>
  <si>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</si>
  <si>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</si>
  <si>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</si>
  <si>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</si>
  <si>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</si>
  <si>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</si>
  <si>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</si>
  <si>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</si>
  <si>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</si>
  <si>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</si>
  <si>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</si>
  <si>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</si>
  <si>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</si>
  <si>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</si>
  <si>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</si>
  <si>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</si>
  <si>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</si>
  <si>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</si>
  <si>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</si>
  <si>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</si>
  <si>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</si>
  <si>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</si>
  <si>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</si>
  <si>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</si>
  <si>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</si>
  <si>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</si>
  <si>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</si>
  <si>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</si>
  <si>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</si>
  <si>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</si>
  <si>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</si>
  <si>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</si>
  <si>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</si>
  <si>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</si>
  <si>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</si>
  <si>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</si>
  <si>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</si>
  <si>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</si>
  <si>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</si>
  <si>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</si>
  <si>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</si>
  <si>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</si>
  <si>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</si>
  <si>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</si>
  <si>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</si>
  <si>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</si>
  <si>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</si>
  <si>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</si>
  <si>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</si>
  <si>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</si>
  <si>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</si>
  <si>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</si>
  <si>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</si>
  <si>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</si>
  <si>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</si>
  <si>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</si>
  <si>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</si>
  <si>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</si>
  <si>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</si>
  <si>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</si>
  <si>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</si>
  <si>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</si>
  <si>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</si>
  <si>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</si>
  <si>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</si>
  <si>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</si>
  <si>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</si>
  <si>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</si>
  <si>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</si>
  <si>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</si>
  <si>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</si>
  <si>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</si>
  <si>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</si>
  <si>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</si>
  <si>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</si>
  <si>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</si>
  <si>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</si>
  <si>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</si>
  <si>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</si>
  <si>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</si>
  <si>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</si>
  <si>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</si>
  <si>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</si>
  <si>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</si>
  <si>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</si>
  <si>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</si>
  <si>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</si>
  <si>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</si>
  <si>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</si>
  <si>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</si>
  <si>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</si>
  <si>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</si>
  <si>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</si>
  <si>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</si>
  <si>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</si>
  <si>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</si>
  <si>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</si>
  <si>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</si>
  <si>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</si>
  <si>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</si>
  <si>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</si>
  <si>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</si>
  <si>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</si>
  <si>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</si>
  <si>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</si>
  <si>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</si>
  <si>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</si>
  <si>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</si>
  <si>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</si>
  <si>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</si>
  <si>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</si>
  <si>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</si>
  <si>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</si>
  <si>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</si>
  <si>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</si>
  <si>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</si>
  <si>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</si>
  <si>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</si>
  <si>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</si>
  <si>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</si>
  <si>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</si>
  <si>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</si>
  <si>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</si>
  <si>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</si>
  <si>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</si>
  <si>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</si>
  <si>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</si>
  <si>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</si>
  <si>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</si>
  <si>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</si>
  <si>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</si>
  <si>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</si>
  <si>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</si>
  <si>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</si>
  <si>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</si>
  <si>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</si>
  <si>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</si>
  <si>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</si>
  <si>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</si>
  <si>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</si>
  <si>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</si>
  <si>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</si>
  <si>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</si>
  <si>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</si>
  <si>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</si>
  <si>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</si>
  <si>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</si>
  <si>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</si>
  <si>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</si>
  <si>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</si>
  <si>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</si>
  <si>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</si>
  <si>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</si>
  <si>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</si>
  <si>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</si>
  <si>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</si>
  <si>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</si>
  <si>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</si>
  <si>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</si>
  <si>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</si>
  <si>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</si>
  <si>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</si>
  <si>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</si>
  <si>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</si>
  <si>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</si>
  <si>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</si>
  <si>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</si>
  <si>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</si>
  <si>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</si>
  <si>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</si>
  <si>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</si>
  <si>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</si>
  <si>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</si>
  <si>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</si>
  <si>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</si>
  <si>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</si>
  <si>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</si>
  <si>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</si>
  <si>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</si>
  <si>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</si>
  <si>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</si>
  <si>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</si>
  <si>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</si>
  <si>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</si>
  <si>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</si>
  <si>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</si>
  <si>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</si>
  <si>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</si>
  <si>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</si>
  <si>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</si>
  <si>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</si>
  <si>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</si>
  <si>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</si>
  <si>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</si>
  <si>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</si>
  <si>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</si>
  <si>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</si>
  <si>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</si>
  <si>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</si>
  <si>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</si>
  <si>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</si>
  <si>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</si>
  <si>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</si>
  <si>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</si>
  <si>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</si>
  <si>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</si>
  <si>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</si>
  <si>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</si>
  <si>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</si>
  <si>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</si>
  <si>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</si>
  <si>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</si>
  <si>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</si>
  <si>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</si>
  <si>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</si>
  <si>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</si>
  <si>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</si>
  <si>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</si>
  <si>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</si>
  <si>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</si>
  <si>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</si>
  <si>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</si>
  <si>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</si>
  <si>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</si>
  <si>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</si>
  <si>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</si>
  <si>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</si>
  <si>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</si>
  <si>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</si>
  <si>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</si>
  <si>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</si>
  <si>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</si>
  <si>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</si>
  <si>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</si>
  <si>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</si>
  <si>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</si>
  <si>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</si>
  <si>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</si>
  <si>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</si>
  <si>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</si>
  <si>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</si>
  <si>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</si>
  <si>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</si>
  <si>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</si>
  <si>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</si>
  <si>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</si>
  <si>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</si>
  <si>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</si>
  <si>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</si>
  <si>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</si>
  <si>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</si>
  <si>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</si>
  <si>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</si>
  <si>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</si>
  <si>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</si>
  <si>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</si>
  <si>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</si>
  <si>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</si>
  <si>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</si>
  <si>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</si>
  <si>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</si>
  <si>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</si>
  <si>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</si>
  <si>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</si>
  <si>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</si>
  <si>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</si>
  <si>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</si>
  <si>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</si>
  <si>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</si>
  <si>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</si>
  <si>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</si>
  <si>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</si>
  <si>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</si>
  <si>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</si>
  <si>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</si>
  <si>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</si>
  <si>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</si>
  <si>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</si>
  <si>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</si>
  <si>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</si>
  <si>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</si>
  <si>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</si>
  <si>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</si>
  <si>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</si>
  <si>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</si>
  <si>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</si>
  <si>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</si>
  <si>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</si>
  <si>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</si>
  <si>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</si>
  <si>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</si>
  <si>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</si>
  <si>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</si>
  <si>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</si>
  <si>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</si>
  <si>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</si>
  <si>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</si>
  <si>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</si>
  <si>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</si>
  <si>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</si>
  <si>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</si>
  <si>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</si>
  <si>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</si>
  <si>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</si>
  <si>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</si>
  <si>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</si>
  <si>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</si>
  <si>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</si>
  <si>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</si>
  <si>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</si>
  <si>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</si>
  <si>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</si>
  <si>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</si>
  <si>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</si>
  <si>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</si>
  <si>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</si>
  <si>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</si>
  <si>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</si>
  <si>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</si>
  <si>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</si>
  <si>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</si>
  <si>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</si>
  <si>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</si>
  <si>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</si>
  <si>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</si>
  <si>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</si>
  <si>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</si>
  <si>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</si>
  <si>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</si>
  <si>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</si>
  <si>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</si>
  <si>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</si>
  <si>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</si>
  <si>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</si>
  <si>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</si>
  <si>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</si>
  <si>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</si>
  <si>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</si>
  <si>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</si>
  <si>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</si>
  <si>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</si>
  <si>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</si>
  <si>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</si>
  <si>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</si>
  <si>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</si>
  <si>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</si>
  <si>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</si>
  <si>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</si>
  <si>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</si>
  <si>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</si>
  <si>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</si>
  <si>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</si>
  <si>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</si>
  <si>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</si>
  <si>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</si>
  <si>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</si>
  <si>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</si>
  <si>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</si>
  <si>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</si>
  <si>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</si>
  <si>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</si>
  <si>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</si>
  <si>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</si>
  <si>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</si>
  <si>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</si>
  <si>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</si>
  <si>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</si>
  <si>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</si>
  <si>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</si>
  <si>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</si>
  <si>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</si>
  <si>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</si>
  <si>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</si>
  <si>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</si>
  <si>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</si>
  <si>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</si>
  <si>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</si>
  <si>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</si>
  <si>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</si>
  <si>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</si>
  <si>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</si>
  <si>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</si>
  <si>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</si>
  <si>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</si>
  <si>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</si>
  <si>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</si>
  <si>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</si>
  <si>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</si>
  <si>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</si>
  <si>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</si>
  <si>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</si>
  <si>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</si>
  <si>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</si>
  <si>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</si>
  <si>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</si>
  <si>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</si>
  <si>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</si>
  <si>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</si>
  <si>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</si>
  <si>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</si>
  <si>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</si>
  <si>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</si>
  <si>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</si>
  <si>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</si>
  <si>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</si>
  <si>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</si>
  <si>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</si>
  <si>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</si>
  <si>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</si>
  <si>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</si>
  <si>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</si>
  <si>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</si>
  <si>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</si>
  <si>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</si>
  <si>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</si>
  <si>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</si>
  <si>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</si>
  <si>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</si>
  <si>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</si>
  <si>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</si>
  <si>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</si>
  <si>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</si>
  <si>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</si>
  <si>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</si>
  <si>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</si>
  <si>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</si>
  <si>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</si>
  <si>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</si>
  <si>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</si>
  <si>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</si>
  <si>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</si>
  <si>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</si>
  <si>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</si>
  <si>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</si>
  <si>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</si>
  <si>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</si>
  <si>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</si>
  <si>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</si>
  <si>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</si>
  <si>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</si>
  <si>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</si>
  <si>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</si>
  <si>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</si>
  <si>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</si>
  <si>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</si>
  <si>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</si>
  <si>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</si>
  <si>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</si>
  <si>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</si>
  <si>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</si>
  <si>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</si>
  <si>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</si>
  <si>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</si>
  <si>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</si>
  <si>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</si>
  <si>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</si>
  <si>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</si>
  <si>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</si>
  <si>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</si>
  <si>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</si>
  <si>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</si>
  <si>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</si>
  <si>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</si>
  <si>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</si>
  <si>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</si>
  <si>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</si>
  <si>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</si>
  <si>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</si>
  <si>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</si>
  <si>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</si>
  <si>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</si>
  <si>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</si>
  <si>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</si>
  <si>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</si>
  <si>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</si>
  <si>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</si>
  <si>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</si>
  <si>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</si>
  <si>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</si>
  <si>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</si>
  <si>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</si>
  <si>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</si>
  <si>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</si>
  <si>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</si>
  <si>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</si>
  <si>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</si>
  <si>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</si>
  <si>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</si>
  <si>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</si>
  <si>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</si>
  <si>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</si>
  <si>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</si>
  <si>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</si>
  <si>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</si>
  <si>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</si>
  <si>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</si>
  <si>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</si>
  <si>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</si>
  <si>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</si>
  <si>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</si>
  <si>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</si>
  <si>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</si>
  <si>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</si>
  <si>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</si>
  <si>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</si>
  <si>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</si>
  <si>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</si>
  <si>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</si>
  <si>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</si>
  <si>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</si>
  <si>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</si>
  <si>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</si>
  <si>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</si>
  <si>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</si>
  <si>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</si>
  <si>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</si>
  <si>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</si>
  <si>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</si>
  <si>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</si>
  <si>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</si>
  <si>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</si>
  <si>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</si>
  <si>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</si>
  <si>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</si>
  <si>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</si>
  <si>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</si>
  <si>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</si>
  <si>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</si>
  <si>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</si>
  <si>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</si>
  <si>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</si>
  <si>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</si>
  <si>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</si>
  <si>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</si>
  <si>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</si>
  <si>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</si>
  <si>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</si>
  <si>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</si>
  <si>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</si>
  <si>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</si>
  <si>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</si>
  <si>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</si>
  <si>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</si>
  <si>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</si>
  <si>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</si>
  <si>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</si>
  <si>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</si>
  <si>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</si>
  <si>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</si>
  <si>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</si>
  <si>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</si>
  <si>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</si>
  <si>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</si>
  <si>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</si>
  <si>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</si>
  <si>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</si>
  <si>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</si>
  <si>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</si>
  <si>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</si>
  <si>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</si>
  <si>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</si>
  <si>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</si>
  <si>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</si>
  <si>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</si>
  <si>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</si>
  <si>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</si>
  <si>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</si>
  <si>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</si>
  <si>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</si>
  <si>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</si>
  <si>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</si>
  <si>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</si>
  <si>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</si>
  <si>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</si>
  <si>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</si>
  <si>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</si>
  <si>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</si>
  <si>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</si>
  <si>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</si>
  <si>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</si>
  <si>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</si>
  <si>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</si>
  <si>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</si>
  <si>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</si>
  <si>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</si>
  <si>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</si>
  <si>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</si>
  <si>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</si>
  <si>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</si>
  <si>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</si>
  <si>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</si>
  <si>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</si>
  <si>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</si>
  <si>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</si>
  <si>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</si>
  <si>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</si>
  <si>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</si>
  <si>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</si>
  <si>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</si>
  <si>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</si>
  <si>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</si>
  <si>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</si>
  <si>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</si>
  <si>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</si>
  <si>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</si>
  <si>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</si>
  <si>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</si>
  <si>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</si>
  <si>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</si>
  <si>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</si>
  <si>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</si>
  <si>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</si>
  <si>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</si>
  <si>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</si>
  <si>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</si>
  <si>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</si>
  <si>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</si>
  <si>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</si>
  <si>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</si>
  <si>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</si>
  <si>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</si>
  <si>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</si>
  <si>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</si>
  <si>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</si>
  <si>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</si>
  <si>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</si>
  <si>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</si>
  <si>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</si>
  <si>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</si>
  <si>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</si>
  <si>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</si>
  <si>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</si>
  <si>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</si>
  <si>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</si>
  <si>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</si>
  <si>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</si>
  <si>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</si>
  <si>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</si>
  <si>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</si>
  <si>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</si>
  <si>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</si>
  <si>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</si>
  <si>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</si>
  <si>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</si>
  <si>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</si>
  <si>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</si>
  <si>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</si>
  <si>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</si>
  <si>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</si>
  <si>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</si>
  <si>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</si>
  <si>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</si>
  <si>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</si>
  <si>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</si>
  <si>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</si>
  <si>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</si>
  <si>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</si>
  <si>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</si>
  <si>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</si>
  <si>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</si>
  <si>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</si>
  <si>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</si>
  <si>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</si>
  <si>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</si>
  <si>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</si>
  <si>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</si>
  <si>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</si>
  <si>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</si>
  <si>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</si>
  <si>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</si>
  <si>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</si>
  <si>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</si>
  <si>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</si>
  <si>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</si>
  <si>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</si>
  <si>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</si>
  <si>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</si>
  <si>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</si>
  <si>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</si>
  <si>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</si>
  <si>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</si>
  <si>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</si>
  <si>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</si>
  <si>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</si>
  <si>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</si>
  <si>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</si>
  <si>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</si>
  <si>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</si>
  <si>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</si>
  <si>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</si>
  <si>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</si>
  <si>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</si>
  <si>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</si>
  <si>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</si>
  <si>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</si>
  <si>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</si>
  <si>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</si>
  <si>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</si>
  <si>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</si>
  <si>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</si>
  <si>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</si>
  <si>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</si>
  <si>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</si>
  <si>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</si>
  <si>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</si>
  <si>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</si>
  <si>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</si>
  <si>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</si>
  <si>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</si>
  <si>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</si>
  <si>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</si>
  <si>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</si>
  <si>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</si>
  <si>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</si>
  <si>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</si>
  <si>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</si>
  <si>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</si>
  <si>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</si>
  <si>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</si>
  <si>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</si>
  <si>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</si>
  <si>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</si>
  <si>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</si>
  <si>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</si>
  <si>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</si>
  <si>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</si>
  <si>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</si>
  <si>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</si>
  <si>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</si>
  <si>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</si>
  <si>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</si>
  <si>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</si>
  <si>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</si>
  <si>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</si>
  <si>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</si>
  <si>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</si>
  <si>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</si>
  <si>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</si>
  <si>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</si>
  <si>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</si>
  <si>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</si>
  <si>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</si>
  <si>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</si>
  <si>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</si>
  <si>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</si>
  <si>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</si>
  <si>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</si>
  <si>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</si>
  <si>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</si>
  <si>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</si>
  <si>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</si>
  <si>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</si>
  <si>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</si>
  <si>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</si>
  <si>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</si>
  <si>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</si>
  <si>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</si>
  <si>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</si>
  <si>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</si>
  <si>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</si>
  <si>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</si>
  <si>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</si>
  <si>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</si>
  <si>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</si>
  <si>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</si>
  <si>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</si>
  <si>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</si>
  <si>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</si>
  <si>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</si>
  <si>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</si>
  <si>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</si>
  <si>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</si>
  <si>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</si>
  <si>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</si>
  <si>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</si>
  <si>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</si>
  <si>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</si>
  <si>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</si>
  <si>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</si>
  <si>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</si>
  <si>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</si>
  <si>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</si>
  <si>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</si>
  <si>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</si>
  <si>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</si>
  <si>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</si>
  <si>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</si>
  <si>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</si>
  <si>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</si>
  <si>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</si>
  <si>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</si>
  <si>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</si>
  <si>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</si>
  <si>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</si>
  <si>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</si>
  <si>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</si>
  <si>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</si>
  <si>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</si>
  <si>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</si>
  <si>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</si>
  <si>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</si>
  <si>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</si>
  <si>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</si>
  <si>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</si>
  <si>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</si>
  <si>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</si>
  <si>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</si>
  <si>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</si>
  <si>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</si>
  <si>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</si>
  <si>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</si>
  <si>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</si>
  <si>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</si>
  <si>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</si>
  <si>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</si>
  <si>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</si>
  <si>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</si>
  <si>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</si>
  <si>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</si>
  <si>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</si>
  <si>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</si>
  <si>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</si>
  <si>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</si>
  <si>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</si>
  <si>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</si>
  <si>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</si>
  <si>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</si>
  <si>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</si>
  <si>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</si>
  <si>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</si>
  <si>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</si>
  <si>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</si>
  <si>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</si>
  <si>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</si>
  <si>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</si>
  <si>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</si>
  <si>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</si>
  <si>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</si>
  <si>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</si>
  <si>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</si>
  <si>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</si>
  <si>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</si>
  <si>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</si>
  <si>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</si>
  <si>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</si>
  <si>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</si>
  <si>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</si>
  <si>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</si>
  <si>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</si>
  <si>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</si>
  <si>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</si>
  <si>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</si>
  <si>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</si>
  <si>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</si>
  <si>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</si>
  <si>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</si>
  <si>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</si>
  <si>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</si>
  <si>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</si>
  <si>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</si>
  <si>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</si>
  <si>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</si>
  <si>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</si>
  <si>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</si>
  <si>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</si>
  <si>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</si>
  <si>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</si>
  <si>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</si>
  <si>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</si>
  <si>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</si>
  <si>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</si>
  <si>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</si>
  <si>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</si>
  <si>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</si>
  <si>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</si>
  <si>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</si>
  <si>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</si>
  <si>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</si>
  <si>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</si>
  <si>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</si>
  <si>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</si>
  <si>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</si>
  <si>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</si>
  <si>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</si>
  <si>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</si>
  <si>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</si>
  <si>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</si>
  <si>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</si>
  <si>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</si>
  <si>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</si>
  <si>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</si>
  <si>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</si>
  <si>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</si>
  <si>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</si>
  <si>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</si>
  <si>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</si>
  <si>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</si>
  <si>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</si>
  <si>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</si>
  <si>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</si>
  <si>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</si>
  <si>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</si>
  <si>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</si>
  <si>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</si>
  <si>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</si>
  <si>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</si>
  <si>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</si>
  <si>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</si>
  <si>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</si>
  <si>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</si>
  <si>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</si>
  <si>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</si>
  <si>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</si>
  <si>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</si>
  <si>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</si>
  <si>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</si>
  <si>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</si>
  <si>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</si>
  <si>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</si>
  <si>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</si>
  <si>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</si>
  <si>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</si>
  <si>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</si>
  <si>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</si>
  <si>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</si>
  <si>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</si>
  <si>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</si>
  <si>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</si>
  <si>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</si>
  <si>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</si>
  <si>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</si>
  <si>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</si>
  <si>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</si>
  <si>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</si>
  <si>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</si>
  <si>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</si>
  <si>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</si>
  <si>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</si>
  <si>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</si>
  <si>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</si>
  <si>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</si>
  <si>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</si>
  <si>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</si>
  <si>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</si>
  <si>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</si>
  <si>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</si>
  <si>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</si>
  <si>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</si>
  <si>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</si>
  <si>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</si>
  <si>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</si>
  <si>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</si>
  <si>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</si>
  <si>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</si>
  <si>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</si>
  <si>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</si>
  <si>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</si>
  <si>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</si>
  <si>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</si>
  <si>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</si>
  <si>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</si>
  <si>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</si>
  <si>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</si>
  <si>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</si>
  <si>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</si>
  <si>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</si>
  <si>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</si>
  <si>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</si>
  <si>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</si>
  <si>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</si>
  <si>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</si>
  <si>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</si>
  <si>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</si>
  <si>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</si>
  <si>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</si>
  <si>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</si>
  <si>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</si>
  <si>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</si>
  <si>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</si>
  <si>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</si>
  <si>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</si>
  <si>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</si>
  <si>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</si>
  <si>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</si>
  <si>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</si>
  <si>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</si>
  <si>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</si>
  <si>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</si>
  <si>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</si>
  <si>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</si>
  <si>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</si>
  <si>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</si>
  <si>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</si>
  <si>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</si>
  <si>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</si>
  <si>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</si>
  <si>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</si>
  <si>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</si>
  <si>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</si>
  <si>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</si>
  <si>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</si>
  <si>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</si>
  <si>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</si>
  <si>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</si>
  <si>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</si>
  <si>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</si>
  <si>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</si>
  <si>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</si>
  <si>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</si>
  <si>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</si>
  <si>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</si>
  <si>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</si>
  <si>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</si>
  <si>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</si>
  <si>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</si>
  <si>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</si>
  <si>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</si>
  <si>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</si>
  <si>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</si>
  <si>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</si>
  <si>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</si>
  <si>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</si>
  <si>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</si>
  <si>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</si>
  <si>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</si>
  <si>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</si>
  <si>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</si>
  <si>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</si>
  <si>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</si>
  <si>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</si>
  <si>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</si>
  <si>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</si>
  <si>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</si>
  <si>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</si>
  <si>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</si>
  <si>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</si>
  <si>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</si>
  <si>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</si>
  <si>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</si>
  <si>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</si>
  <si>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</si>
  <si>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</si>
  <si>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</si>
  <si>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</si>
  <si>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</si>
  <si>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</si>
  <si>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</si>
  <si>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</si>
  <si>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</si>
  <si>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</si>
  <si>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</si>
  <si>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</si>
  <si>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</si>
  <si>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</si>
  <si>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</si>
  <si>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</si>
  <si>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</si>
  <si>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</si>
  <si>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</si>
  <si>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</si>
  <si>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</si>
  <si>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</si>
  <si>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</si>
  <si>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</si>
  <si>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</si>
  <si>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</si>
  <si>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</si>
  <si>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</si>
  <si>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</si>
  <si>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</si>
  <si>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</si>
  <si>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</si>
  <si>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</si>
  <si>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</si>
  <si>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</si>
  <si>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</si>
  <si>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</si>
  <si>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</si>
  <si>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</si>
  <si>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</si>
  <si>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</si>
  <si>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</si>
  <si>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</si>
  <si>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</si>
  <si>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</si>
  <si>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</si>
  <si>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</si>
  <si>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</si>
  <si>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</si>
  <si>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</si>
  <si>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</si>
  <si>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</si>
  <si>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</si>
  <si>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</si>
  <si>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</si>
  <si>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</si>
  <si>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</si>
  <si>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</si>
  <si>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</si>
  <si>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</si>
  <si>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</si>
  <si>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</si>
  <si>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</si>
  <si>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</si>
  <si>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</si>
  <si>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</si>
  <si>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</si>
  <si>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</si>
  <si>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</si>
  <si>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</si>
  <si>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</si>
  <si>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</si>
  <si>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</si>
  <si>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</si>
  <si>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</si>
  <si>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</si>
  <si>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</si>
  <si>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</si>
  <si>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</si>
  <si>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</si>
  <si>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</si>
  <si>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</si>
  <si>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</si>
  <si>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</si>
  <si>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</si>
  <si>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</si>
  <si>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</si>
  <si>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</si>
  <si>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</si>
  <si>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</si>
  <si>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</si>
  <si>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</si>
  <si>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</si>
  <si>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</si>
  <si>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</si>
  <si>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</si>
  <si>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</si>
  <si>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</si>
  <si>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</si>
  <si>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</si>
  <si>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</si>
  <si>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</si>
  <si>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</si>
  <si>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</si>
  <si>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</si>
  <si>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</si>
  <si>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</si>
  <si>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</si>
  <si>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</si>
  <si>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</si>
  <si>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</si>
  <si>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</si>
  <si>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</si>
  <si>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</si>
  <si>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</si>
  <si>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</si>
  <si>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</si>
  <si>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</si>
  <si>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</si>
  <si>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</si>
  <si>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</si>
  <si>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</si>
  <si>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</si>
  <si>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</si>
  <si>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</si>
  <si>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</si>
  <si>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</si>
  <si>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</si>
  <si>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</si>
  <si>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</si>
  <si>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</si>
  <si>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</si>
  <si>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</si>
  <si>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</si>
  <si>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</si>
  <si>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</si>
  <si>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</si>
  <si>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</si>
  <si>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</si>
  <si>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</si>
  <si>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</si>
  <si>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</si>
  <si>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</si>
  <si>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</si>
  <si>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</si>
  <si>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</si>
  <si>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</si>
  <si>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</si>
  <si>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</si>
  <si>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</si>
  <si>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</si>
  <si>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</si>
  <si>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</si>
  <si>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</si>
  <si>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</si>
  <si>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</si>
  <si>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</si>
  <si>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</si>
  <si>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</si>
  <si>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</si>
  <si>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</si>
  <si>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</si>
  <si>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</si>
  <si>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</si>
  <si>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</si>
  <si>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</si>
  <si>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</si>
  <si>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</si>
  <si>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</si>
  <si>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</si>
  <si>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</si>
  <si>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</si>
  <si>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</si>
  <si>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</si>
  <si>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</si>
  <si>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</si>
  <si>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</si>
  <si>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</si>
  <si>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</si>
  <si>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</si>
  <si>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</si>
  <si>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</si>
  <si>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</si>
  <si>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</si>
  <si>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</si>
  <si>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</si>
  <si>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</si>
  <si>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</si>
  <si>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</si>
  <si>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</si>
  <si>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</si>
  <si>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</si>
  <si>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</si>
  <si>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</si>
  <si>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</si>
  <si>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</si>
  <si>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</si>
  <si>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</si>
  <si>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</si>
  <si>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</si>
  <si>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</si>
  <si>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</si>
  <si>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</si>
  <si>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</si>
  <si>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</si>
  <si>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</si>
  <si>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</si>
  <si>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</si>
  <si>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</si>
  <si>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</si>
  <si>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</si>
  <si>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</si>
  <si>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</si>
  <si>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</si>
  <si>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</si>
  <si>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</si>
  <si>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</si>
  <si>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</si>
  <si>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</si>
  <si>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</si>
  <si>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</si>
  <si>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</si>
  <si>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</si>
  <si>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</si>
  <si>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</si>
  <si>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</si>
  <si>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</si>
  <si>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</si>
  <si>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</si>
  <si>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</si>
  <si>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</si>
  <si>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</si>
  <si>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</si>
  <si>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</si>
  <si>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</si>
  <si>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</si>
  <si>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</si>
  <si>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</si>
  <si>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</si>
  <si>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</si>
  <si>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</si>
  <si>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</si>
  <si>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</si>
  <si>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</si>
  <si>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</si>
  <si>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</si>
  <si>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</si>
  <si>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</si>
  <si>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</si>
  <si>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</si>
  <si>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</si>
  <si>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</si>
  <si>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</si>
  <si>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</si>
  <si>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</si>
  <si>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</si>
  <si>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</si>
  <si>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</si>
  <si>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</si>
  <si>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</si>
  <si>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</si>
  <si>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</si>
  <si>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</si>
  <si>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</si>
  <si>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</si>
  <si>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</si>
  <si>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</si>
  <si>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</si>
  <si>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</si>
  <si>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</si>
  <si>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</si>
  <si>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</si>
  <si>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</si>
  <si>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</si>
  <si>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</si>
  <si>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</si>
  <si>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</si>
  <si>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</si>
  <si>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</si>
  <si>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</si>
  <si>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</si>
  <si>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</si>
  <si>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</si>
  <si>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</si>
  <si>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</si>
  <si>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</si>
  <si>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</si>
  <si>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</si>
  <si>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</si>
  <si>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</si>
  <si>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</si>
  <si>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</si>
  <si>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</si>
  <si>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</si>
  <si>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</si>
  <si>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</si>
  <si>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</si>
  <si>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</si>
  <si>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</si>
  <si>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</si>
  <si>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</si>
  <si>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</si>
  <si>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</si>
  <si>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</si>
  <si>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</si>
  <si>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</si>
  <si>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</si>
  <si>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</si>
  <si>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</si>
  <si>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</si>
  <si>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</si>
  <si>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</si>
  <si>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</si>
  <si>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</si>
  <si>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</si>
  <si>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</si>
  <si>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</si>
  <si>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</si>
  <si>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</si>
  <si>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</si>
  <si>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</si>
  <si>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</si>
  <si>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</si>
  <si>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</si>
  <si>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</si>
  <si>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</si>
  <si>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</si>
  <si>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</si>
  <si>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</si>
  <si>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</si>
  <si>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</si>
  <si>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</si>
  <si>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</si>
  <si>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</si>
  <si>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</si>
  <si>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</si>
  <si>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</si>
  <si>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</si>
  <si>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</si>
  <si>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</si>
  <si>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</si>
  <si>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</si>
  <si>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</si>
  <si>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</si>
  <si>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</si>
  <si>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</si>
  <si>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</si>
  <si>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</si>
  <si>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</si>
  <si>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</si>
  <si>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</si>
  <si>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</si>
  <si>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</si>
  <si>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</si>
  <si>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</si>
  <si>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</si>
  <si>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</si>
  <si>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</si>
  <si>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</si>
  <si>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</si>
  <si>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</si>
  <si>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</si>
  <si>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</si>
  <si>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</si>
  <si>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</si>
  <si>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</si>
  <si>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</si>
  <si>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</si>
  <si>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</si>
  <si>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</si>
  <si>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</si>
  <si>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</si>
  <si>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</si>
  <si>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</si>
  <si>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</si>
  <si>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</si>
  <si>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</si>
  <si>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</si>
  <si>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</si>
  <si>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</si>
  <si>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</si>
  <si>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</si>
  <si>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</si>
  <si>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</si>
  <si>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</si>
  <si>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</si>
  <si>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</si>
  <si>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</si>
  <si>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</si>
  <si>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</si>
  <si>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</si>
  <si>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</si>
  <si>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</si>
  <si>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</si>
  <si>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</si>
  <si>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</si>
  <si>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</si>
  <si>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</si>
  <si>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</si>
  <si>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</si>
  <si>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</si>
  <si>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</si>
  <si>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</si>
  <si>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</si>
  <si>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</si>
  <si>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</si>
  <si>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</si>
  <si>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</si>
  <si>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</si>
  <si>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</si>
  <si>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</si>
  <si>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</si>
  <si>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</si>
  <si>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</si>
  <si>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</si>
  <si>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</si>
  <si>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</si>
  <si>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</si>
  <si>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</si>
  <si>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</si>
  <si>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</si>
  <si>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</si>
  <si>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</si>
  <si>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</si>
  <si>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</si>
  <si>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</si>
  <si>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</si>
  <si>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</si>
  <si>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</si>
  <si>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</si>
  <si>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</si>
  <si>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</si>
  <si>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</si>
  <si>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</si>
  <si>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</si>
  <si>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</si>
  <si>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</si>
  <si>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</si>
  <si>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</si>
  <si>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</si>
  <si>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</si>
  <si>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</si>
  <si>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</si>
  <si>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</si>
  <si>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</si>
  <si>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</si>
  <si>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</si>
  <si>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</si>
  <si>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</si>
  <si>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</si>
  <si>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</si>
  <si>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</si>
  <si>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</si>
  <si>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</si>
  <si>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</si>
  <si>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</si>
  <si>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</si>
  <si>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</si>
  <si>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</si>
  <si>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</si>
  <si>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</si>
  <si>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</si>
  <si>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</si>
  <si>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</si>
  <si>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</si>
  <si>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</si>
  <si>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</si>
  <si>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</si>
  <si>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</si>
  <si>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</si>
  <si>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</si>
  <si>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</si>
  <si>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</si>
  <si>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</si>
  <si>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</si>
  <si>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</si>
  <si>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</si>
  <si>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</si>
  <si>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</si>
  <si>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</si>
  <si>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</si>
  <si>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</si>
  <si>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</si>
  <si>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</si>
  <si>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</si>
  <si>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</si>
  <si>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</si>
  <si>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</si>
  <si>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</si>
  <si>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</si>
  <si>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</si>
  <si>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</si>
  <si>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</si>
  <si>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</si>
  <si>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</si>
  <si>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</si>
  <si>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</si>
  <si>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</si>
  <si>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</si>
  <si>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</si>
  <si>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</si>
  <si>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</si>
  <si>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</si>
  <si>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</si>
  <si>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</si>
  <si>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</si>
  <si>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</si>
  <si>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</si>
  <si>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</si>
  <si>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</si>
  <si>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</si>
  <si>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</si>
  <si>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</si>
  <si>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</si>
  <si>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</si>
  <si>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</si>
  <si>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</si>
  <si>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</si>
  <si>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</si>
  <si>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</si>
  <si>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</si>
  <si>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</si>
  <si>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</si>
  <si>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</si>
  <si>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</si>
  <si>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</si>
  <si>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</si>
  <si>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</si>
  <si>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</si>
  <si>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</si>
  <si>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</si>
  <si>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</si>
  <si>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</si>
  <si>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</si>
  <si>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</si>
  <si>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</si>
  <si>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</si>
  <si>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</si>
  <si>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</si>
  <si>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</si>
  <si>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</si>
  <si>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</si>
  <si>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</si>
  <si>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</si>
  <si>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</si>
  <si>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</si>
  <si>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</si>
  <si>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</si>
  <si>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</si>
  <si>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</si>
  <si>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</si>
  <si>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</si>
  <si>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</si>
  <si>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</si>
  <si>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</si>
  <si>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</si>
  <si>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</si>
  <si>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</si>
  <si>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</si>
  <si>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</si>
  <si>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</si>
  <si>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</si>
  <si>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</si>
  <si>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</si>
  <si>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</si>
  <si>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</si>
  <si>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</si>
  <si>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</si>
  <si>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</si>
  <si>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</si>
  <si>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</si>
  <si>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</si>
  <si>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</si>
  <si>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</si>
  <si>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</si>
  <si>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</si>
  <si>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</si>
  <si>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</si>
  <si>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</si>
  <si>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</si>
  <si>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</si>
  <si>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</si>
  <si>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</si>
  <si>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</si>
  <si>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</si>
  <si>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</si>
  <si>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</si>
  <si>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</si>
  <si>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</si>
  <si>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</si>
  <si>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</si>
  <si>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</si>
  <si>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</si>
  <si>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</si>
  <si>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</si>
  <si>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</si>
  <si>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</si>
  <si>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</si>
  <si>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</si>
  <si>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</si>
  <si>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</si>
  <si>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</si>
  <si>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</si>
  <si>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</si>
  <si>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</si>
  <si>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</si>
  <si>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</si>
  <si>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</si>
  <si>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</si>
  <si>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</si>
  <si>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</si>
  <si>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</si>
  <si>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</si>
  <si>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</si>
  <si>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</si>
  <si>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</si>
  <si>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</si>
  <si>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</si>
  <si>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</si>
  <si>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</si>
  <si>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</si>
  <si>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</si>
  <si>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</si>
  <si>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</si>
  <si>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</si>
  <si>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</si>
  <si>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</si>
  <si>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</si>
  <si>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</si>
  <si>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</si>
  <si>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</si>
  <si>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</si>
  <si>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</si>
  <si>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</si>
  <si>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</si>
  <si>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</si>
  <si>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</si>
  <si>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</si>
  <si>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</si>
  <si>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</si>
  <si>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</si>
  <si>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</si>
  <si>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</si>
  <si>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</si>
  <si>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</si>
  <si>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</si>
  <si>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</si>
  <si>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</si>
  <si>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</si>
  <si>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</si>
  <si>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</si>
  <si>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</si>
  <si>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</si>
  <si>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</si>
  <si>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</si>
  <si>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</si>
  <si>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</si>
  <si>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</si>
  <si>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</si>
  <si>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</si>
  <si>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</si>
  <si>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</si>
  <si>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</si>
  <si>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</si>
  <si>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</si>
  <si>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</si>
  <si>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</si>
  <si>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</si>
  <si>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</si>
  <si>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</si>
  <si>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</si>
  <si>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</si>
  <si>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</si>
  <si>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</si>
  <si>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</si>
  <si>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</si>
  <si>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</si>
  <si>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</si>
  <si>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</si>
  <si>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</si>
  <si>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</si>
  <si>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</si>
  <si>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</si>
  <si>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</si>
  <si>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</si>
  <si>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</si>
  <si>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</si>
  <si>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</si>
  <si>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</si>
  <si>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</si>
  <si>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</si>
  <si>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</si>
  <si>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</si>
  <si>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</si>
  <si>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</si>
  <si>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</si>
  <si>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</si>
  <si>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</si>
  <si>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</si>
  <si>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</si>
  <si>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</si>
  <si>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</si>
  <si>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</si>
  <si>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</si>
  <si>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</si>
  <si>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</si>
  <si>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</si>
  <si>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</si>
  <si>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</si>
  <si>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</si>
  <si>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</si>
  <si>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</si>
  <si>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</si>
  <si>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</si>
  <si>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</si>
  <si>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</si>
  <si>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</si>
  <si>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</si>
  <si>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</si>
  <si>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</si>
  <si>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</si>
  <si>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</si>
  <si>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</si>
  <si>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</si>
  <si>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</si>
  <si>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</si>
  <si>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</si>
  <si>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</si>
  <si>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</si>
  <si>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</si>
  <si>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</si>
  <si>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</si>
  <si>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</si>
  <si>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</si>
  <si>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</si>
  <si>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</si>
  <si>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</si>
  <si>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</si>
  <si>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</si>
  <si>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</si>
  <si>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</si>
  <si>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</si>
  <si>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</si>
  <si>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</si>
  <si>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</si>
  <si>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</si>
  <si>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</si>
  <si>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</si>
  <si>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</si>
  <si>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</si>
  <si>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</si>
  <si>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</si>
  <si>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</si>
  <si>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</si>
  <si>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</si>
  <si>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</si>
  <si>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</si>
  <si>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</si>
  <si>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</si>
  <si>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</si>
  <si>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</si>
  <si>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</si>
  <si>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</si>
  <si>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</si>
  <si>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</si>
  <si>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</si>
  <si>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</si>
  <si>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</si>
  <si>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</si>
  <si>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</si>
  <si>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</si>
  <si>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</si>
  <si>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</si>
  <si>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</si>
  <si>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</si>
  <si>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</si>
  <si>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</si>
  <si>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</si>
  <si>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</si>
  <si>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</si>
  <si>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</si>
  <si>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</si>
  <si>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</si>
  <si>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</si>
  <si>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</si>
  <si>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</si>
  <si>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</si>
  <si>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</si>
  <si>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</si>
  <si>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</si>
  <si>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</si>
  <si>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</si>
  <si>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</si>
  <si>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</si>
  <si>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</si>
  <si>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</si>
  <si>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</si>
  <si>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</si>
  <si>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</si>
  <si>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</si>
  <si>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</si>
  <si>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</si>
  <si>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</si>
  <si>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</si>
  <si>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</si>
  <si>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</si>
  <si>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</si>
  <si>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</si>
  <si>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</si>
  <si>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</si>
  <si>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</si>
  <si>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</si>
  <si>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</si>
  <si>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</si>
  <si>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</si>
  <si>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</si>
  <si>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</si>
  <si>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</si>
  <si>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</si>
  <si>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</si>
  <si>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</si>
  <si>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</si>
  <si>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</si>
  <si>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</si>
  <si>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</si>
  <si>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</si>
  <si>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</si>
  <si>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</si>
  <si>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</si>
  <si>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</si>
  <si>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</si>
  <si>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</si>
  <si>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</si>
  <si>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</si>
  <si>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</si>
  <si>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</si>
  <si>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</si>
  <si>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</si>
  <si>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</si>
  <si>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</si>
  <si>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</si>
  <si>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</si>
  <si>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</si>
  <si>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</si>
  <si>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</si>
  <si>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</si>
  <si>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</si>
  <si>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</si>
  <si>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</si>
  <si>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</si>
  <si>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</si>
  <si>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</si>
  <si>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</si>
  <si>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</si>
  <si>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</si>
  <si>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</si>
  <si>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</si>
  <si>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</si>
  <si>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</si>
  <si>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</si>
  <si>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</si>
  <si>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</si>
  <si>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</si>
  <si>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</si>
  <si>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</si>
  <si>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</si>
  <si>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</si>
  <si>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</si>
  <si>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</si>
  <si>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</si>
  <si>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</si>
  <si>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</si>
  <si>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</si>
  <si>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</si>
  <si>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</si>
  <si>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</si>
  <si>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</si>
  <si>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</si>
  <si>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</si>
  <si>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</si>
  <si>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</si>
  <si>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</si>
  <si>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</si>
  <si>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</si>
  <si>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</si>
  <si>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</si>
  <si>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</si>
  <si>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</si>
  <si>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</si>
  <si>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</si>
  <si>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</si>
  <si>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</si>
  <si>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</si>
  <si>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</si>
  <si>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</si>
  <si>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</si>
  <si>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</si>
  <si>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</si>
  <si>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</si>
  <si>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</si>
  <si>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</si>
  <si>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</si>
  <si>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</si>
  <si>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</si>
  <si>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</si>
  <si>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</si>
  <si>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</si>
  <si>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</si>
  <si>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</si>
  <si>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</si>
  <si>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</si>
  <si>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</si>
  <si>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</si>
  <si>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</si>
  <si>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</si>
  <si>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</si>
  <si>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</si>
  <si>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</si>
  <si>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</si>
  <si>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</si>
  <si>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</si>
  <si>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</si>
  <si>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</si>
  <si>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</si>
  <si>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</si>
  <si>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</si>
  <si>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</si>
  <si>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</si>
  <si>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</si>
  <si>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</si>
  <si>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</si>
  <si>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</si>
  <si>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</si>
  <si>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</si>
  <si>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</si>
  <si>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</si>
  <si>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</si>
  <si>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</si>
  <si>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</si>
  <si>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</si>
  <si>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</si>
  <si>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</si>
  <si>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</si>
  <si>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</si>
  <si>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</si>
  <si>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</si>
  <si>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</si>
  <si>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</si>
  <si>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</si>
  <si>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</si>
  <si>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</si>
  <si>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</si>
  <si>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</si>
  <si>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</si>
  <si>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</si>
  <si>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</si>
  <si>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</si>
  <si>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</si>
  <si>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</si>
  <si>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</si>
  <si>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</si>
  <si>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</si>
  <si>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</si>
  <si>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</si>
  <si>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</si>
  <si>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</si>
  <si>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</si>
  <si>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</si>
  <si>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</si>
  <si>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</si>
  <si>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</si>
  <si>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</si>
  <si>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</si>
  <si>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</si>
  <si>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</si>
  <si>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</si>
  <si>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</si>
  <si>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</si>
  <si>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</si>
  <si>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</si>
  <si>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</si>
  <si>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</si>
  <si>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</si>
  <si>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</si>
  <si>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</si>
  <si>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</si>
  <si>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</si>
  <si>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</si>
  <si>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</si>
  <si>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</si>
  <si>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</si>
  <si>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</si>
  <si>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</si>
  <si>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</si>
  <si>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</si>
  <si>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</si>
  <si>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</si>
  <si>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</si>
  <si>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</si>
  <si>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</si>
  <si>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</si>
  <si>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</si>
  <si>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</si>
  <si>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</si>
  <si>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</si>
  <si>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</si>
  <si>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</si>
  <si>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</si>
  <si>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</si>
  <si>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</si>
  <si>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</si>
  <si>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</si>
  <si>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</si>
  <si>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</si>
  <si>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</si>
  <si>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</si>
  <si>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</si>
  <si>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</si>
  <si>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</si>
  <si>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</si>
  <si>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</si>
  <si>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</si>
  <si>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</si>
  <si>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</si>
  <si>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</si>
  <si>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</si>
  <si>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</si>
  <si>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</si>
  <si>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</si>
  <si>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</si>
  <si>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</si>
  <si>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</si>
  <si>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</si>
  <si>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</si>
  <si>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</si>
  <si>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</si>
  <si>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</si>
  <si>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</si>
  <si>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</si>
  <si>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</si>
  <si>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</si>
  <si>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</si>
  <si>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</si>
  <si>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</si>
  <si>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</si>
  <si>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</si>
  <si>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</si>
  <si>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</si>
  <si>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</si>
  <si>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</si>
  <si>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</si>
  <si>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</si>
  <si>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</si>
  <si>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</si>
  <si>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</si>
  <si>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</si>
  <si>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</si>
  <si>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</si>
  <si>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</si>
  <si>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</si>
  <si>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</si>
  <si>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</si>
  <si>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</si>
  <si>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</si>
  <si>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</si>
  <si>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</si>
  <si>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</si>
  <si>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</si>
  <si>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</si>
  <si>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</si>
  <si>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</si>
  <si>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</si>
  <si>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</si>
  <si>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</si>
  <si>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</si>
  <si>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</si>
  <si>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</si>
  <si>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</si>
  <si>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</si>
  <si>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</si>
  <si>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</si>
  <si>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</si>
  <si>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</si>
  <si>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</si>
  <si>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</si>
  <si>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</si>
  <si>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</si>
  <si>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</si>
  <si>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</si>
  <si>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</si>
  <si>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</si>
  <si>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</si>
  <si>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</si>
  <si>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</si>
  <si>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</si>
  <si>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</si>
  <si>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</si>
  <si>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</si>
  <si>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</si>
  <si>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</si>
  <si>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</si>
  <si>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</si>
  <si>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</si>
  <si>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</si>
  <si>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</si>
  <si>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</si>
  <si>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</si>
  <si>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</si>
  <si>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</si>
  <si>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</si>
  <si>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</si>
  <si>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</si>
  <si>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</si>
  <si>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</si>
  <si>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</si>
  <si>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</si>
  <si>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</si>
  <si>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</si>
  <si>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</si>
  <si>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</si>
  <si>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</si>
  <si>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</si>
  <si>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</si>
  <si>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</si>
  <si>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</si>
  <si>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</si>
  <si>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</si>
  <si>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</si>
  <si>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</si>
  <si>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</si>
  <si>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</si>
  <si>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</si>
  <si>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</si>
  <si>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</si>
  <si>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</si>
  <si>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</si>
  <si>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</si>
  <si>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</si>
  <si>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</si>
  <si>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</si>
  <si>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</si>
  <si>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</si>
  <si>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</si>
  <si>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</si>
  <si>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</si>
  <si>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</si>
  <si>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</si>
  <si>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</si>
  <si>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</si>
  <si>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</si>
  <si>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</si>
  <si>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</si>
  <si>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</si>
  <si>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</si>
  <si>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</si>
  <si>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</si>
  <si>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</si>
  <si>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</si>
  <si>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</si>
  <si>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</si>
  <si>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</si>
  <si>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</si>
  <si>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</si>
  <si>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</si>
  <si>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</si>
  <si>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</si>
  <si>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</si>
  <si>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</si>
  <si>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</si>
  <si>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</si>
  <si>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</si>
  <si>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</si>
  <si>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</si>
  <si>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</si>
  <si>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</si>
  <si>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</si>
  <si>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</si>
  <si>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</si>
  <si>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</si>
  <si>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</si>
  <si>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</si>
  <si>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</si>
  <si>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</si>
  <si>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</si>
  <si>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</si>
  <si>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</si>
  <si>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</si>
  <si>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</si>
  <si>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</si>
  <si>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</si>
  <si>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</si>
  <si>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</si>
  <si>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</si>
  <si>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</si>
  <si>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</si>
  <si>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</si>
  <si>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</si>
  <si>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</si>
  <si>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</si>
  <si>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</si>
  <si>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</si>
  <si>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</si>
  <si>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</si>
  <si>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</si>
  <si>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</si>
  <si>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</si>
  <si>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</si>
  <si>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</si>
  <si>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</si>
  <si>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</si>
  <si>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</si>
  <si>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</si>
  <si>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</si>
  <si>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</si>
  <si>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</si>
  <si>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</si>
  <si>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</si>
  <si>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</si>
  <si>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</si>
  <si>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</si>
  <si>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</si>
  <si>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</si>
  <si>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</si>
  <si>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</si>
  <si>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</si>
  <si>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</si>
  <si>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</si>
  <si>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</si>
  <si>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</si>
  <si>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</si>
  <si>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</si>
  <si>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</si>
  <si>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</si>
  <si>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</si>
  <si>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</si>
  <si>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</si>
  <si>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</si>
  <si>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</si>
  <si>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</si>
  <si>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</si>
  <si>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</si>
  <si>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</si>
  <si>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</si>
  <si>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</si>
  <si>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</si>
  <si>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</si>
  <si>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</si>
  <si>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</si>
  <si>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</si>
  <si>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</si>
  <si>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</si>
  <si>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</si>
  <si>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</si>
  <si>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</si>
  <si>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</si>
  <si>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</si>
  <si>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</si>
  <si>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</si>
  <si>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</si>
  <si>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</si>
  <si>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</si>
  <si>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</si>
  <si>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</si>
  <si>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</si>
  <si>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</si>
  <si>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</si>
  <si>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</si>
  <si>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</si>
  <si>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</si>
  <si>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</si>
  <si>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</si>
  <si>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</si>
  <si>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</si>
  <si>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</si>
  <si>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</si>
  <si>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</si>
  <si>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</si>
  <si>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</si>
  <si>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</si>
  <si>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</si>
  <si>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</si>
  <si>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</si>
  <si>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</si>
  <si>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</si>
  <si>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</si>
  <si>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</si>
  <si>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</si>
  <si>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</si>
  <si>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</si>
  <si>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</si>
  <si>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</si>
  <si>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</si>
  <si>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</si>
  <si>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</si>
  <si>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</si>
  <si>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</si>
  <si>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</si>
  <si>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</si>
  <si>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</si>
  <si>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</si>
  <si>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</si>
  <si>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</si>
  <si>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</si>
  <si>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</si>
  <si>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</si>
  <si>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</si>
  <si>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</si>
  <si>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</si>
  <si>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</si>
  <si>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</si>
  <si>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</si>
  <si>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</si>
  <si>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</si>
  <si>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</si>
  <si>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</si>
  <si>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</si>
  <si>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</si>
  <si>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</si>
  <si>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</si>
  <si>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</si>
  <si>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</si>
  <si>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</si>
  <si>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</si>
  <si>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</si>
  <si>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</si>
  <si>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</si>
  <si>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</si>
  <si>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</si>
  <si>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</si>
  <si>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</si>
  <si>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</si>
  <si>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</si>
  <si>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</si>
  <si>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</si>
  <si>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</si>
  <si>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</si>
  <si>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</si>
  <si>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</si>
  <si>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</si>
  <si>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</si>
  <si>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</si>
  <si>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</si>
  <si>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</si>
  <si>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</si>
  <si>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</si>
  <si>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</si>
  <si>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</si>
  <si>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</si>
  <si>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</si>
  <si>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</si>
  <si>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</si>
  <si>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</si>
  <si>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</si>
  <si>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</si>
  <si>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</si>
  <si>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</si>
  <si>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</si>
  <si>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</si>
  <si>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</si>
  <si>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</si>
  <si>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</si>
  <si>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</si>
  <si>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</si>
  <si>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</si>
  <si>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</si>
  <si>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</si>
  <si>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</si>
  <si>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</si>
  <si>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</si>
  <si>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</si>
  <si>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</si>
  <si>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</si>
  <si>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</si>
  <si>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</si>
  <si>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</si>
  <si>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</si>
  <si>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</si>
  <si>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</si>
  <si>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</si>
  <si>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</si>
  <si>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</si>
  <si>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</si>
  <si>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</si>
  <si>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</si>
  <si>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</si>
  <si>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</si>
  <si>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</si>
  <si>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</si>
  <si>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</si>
  <si>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</si>
  <si>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</si>
  <si>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</si>
  <si>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</si>
  <si>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</si>
  <si>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</si>
  <si>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</si>
  <si>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</si>
  <si>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</si>
  <si>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</si>
  <si>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</si>
  <si>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</si>
  <si>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</si>
  <si>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</si>
  <si>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</si>
  <si>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</si>
  <si>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</si>
  <si>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</si>
  <si>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</si>
  <si>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</si>
  <si>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</si>
  <si>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</si>
  <si>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</si>
  <si>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</si>
  <si>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</si>
  <si>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</si>
  <si>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</si>
  <si>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</si>
  <si>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</si>
  <si>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</si>
  <si>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</si>
  <si>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</si>
  <si>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</si>
  <si>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</si>
  <si>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</si>
  <si>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</si>
  <si>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</si>
  <si>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</si>
  <si>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</si>
  <si>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</si>
  <si>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</si>
  <si>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</si>
  <si>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</si>
  <si>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</si>
  <si>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</si>
  <si>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</si>
  <si>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</si>
  <si>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</si>
  <si>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</si>
  <si>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</si>
  <si>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</si>
  <si>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</si>
  <si>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</si>
  <si>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</si>
  <si>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</si>
  <si>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</si>
  <si>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</si>
  <si>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</si>
  <si>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</si>
  <si>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</si>
  <si>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</si>
  <si>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</si>
  <si>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</si>
  <si>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</si>
  <si>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</si>
  <si>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</si>
  <si>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</si>
  <si>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</si>
  <si>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</si>
  <si>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</si>
  <si>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</si>
  <si>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</si>
  <si>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</si>
  <si>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</si>
  <si>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</si>
  <si>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</si>
  <si>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</si>
  <si>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</si>
  <si>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</si>
  <si>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</si>
  <si>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</si>
  <si>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</si>
  <si>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</si>
  <si>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</si>
  <si>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</si>
  <si>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</si>
  <si>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</si>
  <si>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</si>
  <si>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</si>
  <si>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</si>
  <si>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</si>
  <si>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</si>
  <si>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</si>
  <si>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</si>
  <si>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</si>
  <si>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</si>
  <si>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</si>
  <si>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</si>
  <si>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</si>
  <si>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</si>
  <si>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</si>
  <si>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</si>
  <si>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</si>
  <si>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</si>
  <si>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</si>
  <si>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</si>
  <si>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</si>
  <si>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</si>
  <si>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</si>
  <si>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</si>
  <si>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</si>
  <si>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</si>
  <si>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</si>
  <si>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</si>
  <si>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</si>
  <si>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</si>
  <si>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</si>
  <si>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</si>
  <si>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</si>
  <si>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</si>
  <si>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</si>
  <si>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</si>
  <si>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</si>
  <si>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</si>
  <si>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</si>
  <si>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</si>
  <si>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</si>
  <si>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</si>
  <si>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</si>
  <si>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</si>
  <si>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</si>
  <si>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</si>
  <si>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</si>
  <si>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</si>
  <si>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</si>
  <si>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</si>
  <si>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</si>
  <si>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</si>
  <si>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</si>
  <si>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</si>
  <si>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</si>
  <si>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</si>
  <si>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</si>
  <si>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</si>
  <si>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</si>
  <si>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</si>
  <si>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</si>
  <si>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</si>
  <si>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</si>
  <si>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</si>
  <si>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</si>
  <si>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</si>
  <si>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</si>
  <si>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</si>
  <si>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</si>
  <si>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</si>
  <si>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</si>
  <si>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</si>
  <si>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</si>
  <si>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</si>
  <si>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</si>
  <si>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</si>
  <si>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</si>
  <si>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</si>
  <si>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</si>
  <si>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</si>
  <si>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</si>
  <si>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</si>
  <si>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</si>
  <si>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</si>
  <si>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</si>
  <si>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</si>
  <si>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</si>
  <si>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</si>
  <si>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</si>
  <si>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</si>
  <si>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</si>
  <si>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</si>
  <si>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</si>
  <si>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</si>
  <si>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</si>
  <si>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</si>
  <si>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</si>
  <si>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</si>
  <si>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</si>
  <si>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</si>
  <si>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</si>
  <si>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</si>
  <si>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</si>
  <si>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</si>
  <si>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</si>
  <si>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</si>
  <si>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</si>
  <si>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</si>
  <si>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</si>
  <si>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</si>
  <si>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</si>
  <si>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</si>
  <si>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</si>
  <si>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</si>
  <si>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</si>
  <si>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</si>
  <si>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</si>
  <si>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</si>
  <si>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</si>
  <si>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</si>
  <si>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</si>
  <si>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</si>
  <si>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</si>
  <si>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</si>
  <si>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</si>
  <si>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</si>
  <si>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</si>
  <si>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</si>
  <si>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</si>
  <si>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</si>
  <si>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</si>
  <si>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</si>
  <si>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</si>
  <si>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</si>
  <si>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</si>
  <si>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</si>
  <si>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</si>
  <si>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</si>
  <si>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</si>
  <si>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</si>
  <si>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</si>
  <si>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</si>
  <si>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</si>
  <si>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</si>
  <si>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</si>
  <si>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</si>
  <si>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</si>
  <si>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</si>
  <si>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</si>
  <si>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</si>
  <si>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</si>
  <si>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</si>
  <si>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</si>
  <si>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</si>
  <si>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</si>
  <si>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</si>
  <si>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</si>
  <si>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</si>
  <si>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</si>
  <si>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</si>
  <si>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</si>
  <si>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</si>
  <si>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</si>
  <si>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</si>
  <si>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</si>
  <si>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</si>
  <si>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</si>
  <si>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</si>
  <si>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</si>
  <si>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</si>
  <si>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</si>
  <si>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</si>
  <si>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</si>
  <si>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</si>
  <si>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</si>
  <si>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</si>
  <si>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</si>
  <si>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</si>
  <si>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</si>
  <si>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</si>
  <si>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</si>
  <si>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</si>
  <si>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</si>
  <si>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</si>
  <si>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</si>
  <si>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</si>
  <si>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</si>
  <si>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</si>
  <si>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</si>
  <si>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</si>
  <si>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</si>
  <si>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</si>
  <si>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</si>
  <si>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</si>
  <si>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</si>
  <si>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</si>
  <si>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</si>
  <si>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</si>
  <si>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</si>
  <si>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</si>
  <si>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</si>
  <si>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</si>
  <si>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</si>
  <si>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</si>
  <si>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</si>
  <si>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</si>
  <si>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</si>
  <si>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</si>
  <si>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</si>
  <si>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</si>
  <si>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</si>
  <si>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</si>
  <si>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</si>
  <si>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</si>
  <si>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</si>
  <si>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</si>
  <si>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</si>
  <si>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</si>
  <si>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</si>
  <si>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</si>
  <si>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</si>
  <si>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</si>
  <si>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</si>
  <si>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</si>
  <si>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</si>
  <si>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</si>
  <si>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</si>
  <si>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</si>
  <si>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</si>
  <si>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</si>
  <si>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</si>
  <si>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</si>
  <si>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</si>
  <si>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</si>
  <si>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</si>
  <si>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</si>
  <si>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</si>
  <si>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</si>
  <si>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</si>
  <si>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</si>
  <si>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</si>
  <si>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</si>
  <si>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</si>
  <si>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</si>
  <si>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</si>
  <si>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</si>
  <si>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</si>
  <si>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</si>
  <si>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</si>
  <si>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</si>
  <si>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</si>
  <si>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</si>
  <si>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</si>
  <si>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</si>
  <si>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</si>
  <si>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</si>
  <si>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</si>
  <si>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</si>
  <si>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</si>
  <si>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</si>
  <si>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</si>
  <si>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</si>
  <si>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</si>
  <si>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</si>
  <si>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</si>
  <si>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</si>
  <si>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</si>
  <si>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</si>
  <si>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</si>
  <si>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</si>
  <si>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</si>
  <si>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</si>
  <si>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</si>
  <si>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</si>
  <si>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</si>
  <si>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</si>
  <si>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</si>
  <si>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</si>
  <si>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</si>
  <si>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</si>
  <si>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</si>
  <si>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</si>
  <si>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</si>
  <si>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</si>
  <si>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</si>
  <si>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</si>
  <si>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</si>
  <si>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</si>
  <si>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</si>
  <si>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</si>
  <si>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</si>
  <si>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</si>
  <si>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</si>
  <si>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</si>
  <si>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</si>
  <si>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</si>
  <si>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</si>
  <si>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</si>
  <si>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</si>
  <si>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</si>
  <si>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</si>
  <si>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</si>
  <si>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</si>
  <si>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</si>
  <si>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</si>
  <si>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</si>
  <si>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</si>
  <si>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</si>
  <si>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</si>
  <si>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</si>
  <si>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</si>
  <si>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</si>
  <si>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</si>
  <si>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</si>
  <si>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</si>
  <si>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</si>
  <si>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</si>
  <si>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</si>
  <si>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</si>
  <si>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</si>
  <si>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</si>
  <si>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</si>
  <si>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</si>
  <si>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</si>
  <si>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</si>
  <si>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</si>
  <si>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</si>
  <si>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</si>
  <si>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</si>
  <si>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</si>
  <si>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</si>
  <si>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</si>
  <si>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</si>
  <si>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</si>
  <si>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</si>
  <si>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</si>
  <si>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</si>
  <si>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</si>
  <si>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</si>
  <si>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</si>
  <si>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</si>
  <si>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</si>
  <si>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</si>
  <si>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</si>
  <si>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</si>
  <si>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</si>
  <si>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</si>
  <si>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</si>
  <si>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</si>
  <si>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</si>
  <si>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</si>
  <si>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</si>
  <si>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</si>
  <si>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</si>
  <si>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</si>
  <si>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</si>
  <si>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</si>
  <si>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</si>
  <si>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</si>
  <si>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</si>
  <si>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</si>
  <si>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</si>
  <si>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</si>
  <si>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</si>
  <si>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</si>
  <si>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</si>
  <si>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</si>
  <si>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</si>
  <si>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</si>
  <si>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</si>
  <si>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</si>
  <si>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</si>
  <si>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</si>
  <si>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</si>
  <si>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</si>
  <si>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</si>
  <si>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</si>
  <si>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</si>
  <si>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</si>
  <si>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</si>
  <si>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</si>
  <si>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</si>
  <si>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</si>
  <si>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</si>
  <si>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</si>
  <si>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</si>
  <si>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</si>
  <si>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</si>
  <si>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</si>
  <si>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</si>
  <si>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</si>
  <si>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</si>
  <si>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</si>
  <si>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</si>
  <si>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</si>
  <si>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</si>
  <si>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</si>
  <si>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</si>
  <si>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</si>
  <si>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</si>
  <si>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</si>
  <si>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</si>
  <si>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</si>
  <si>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</si>
  <si>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</si>
  <si>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</si>
  <si>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</si>
  <si>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</si>
  <si>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</si>
  <si>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</si>
  <si>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</si>
  <si>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</si>
  <si>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</si>
  <si>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</si>
  <si>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</si>
  <si>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</si>
  <si>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</si>
  <si>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</si>
  <si>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</si>
  <si>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</si>
  <si>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</si>
  <si>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</si>
  <si>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</si>
  <si>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</si>
  <si>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</si>
  <si>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</si>
  <si>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</si>
  <si>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</si>
  <si>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</si>
  <si>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</si>
  <si>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</si>
  <si>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</si>
  <si>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</si>
  <si>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</si>
  <si>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</si>
  <si>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</si>
  <si>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</si>
  <si>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</si>
  <si>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</si>
  <si>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</si>
  <si>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</si>
  <si>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</si>
  <si>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</si>
  <si>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</si>
  <si>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</si>
  <si>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</si>
  <si>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</si>
  <si>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</si>
  <si>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</si>
  <si>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</si>
  <si>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</si>
  <si>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</si>
  <si>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</si>
  <si>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</si>
  <si>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</si>
  <si>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</si>
  <si>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</si>
  <si>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</si>
  <si>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</si>
  <si>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</si>
  <si>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</si>
  <si>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</si>
  <si>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</si>
  <si>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</si>
  <si>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</si>
  <si>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</si>
  <si>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</si>
  <si>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</si>
  <si>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</si>
  <si>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</si>
  <si>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</si>
  <si>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</si>
  <si>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</si>
  <si>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</si>
  <si>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</si>
  <si>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</si>
  <si>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</si>
  <si>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</si>
  <si>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</si>
  <si>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</si>
  <si>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</si>
  <si>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</si>
  <si>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</si>
  <si>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</si>
  <si>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</si>
  <si>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</si>
  <si>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</si>
  <si>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</si>
  <si>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</si>
  <si>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</si>
  <si>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</si>
  <si>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</si>
  <si>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</si>
  <si>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</si>
  <si>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</si>
  <si>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</si>
  <si>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</si>
  <si>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</si>
  <si>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</si>
  <si>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</si>
  <si>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</si>
  <si>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</si>
  <si>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</si>
  <si>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</si>
  <si>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</si>
  <si>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</si>
  <si>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</si>
  <si>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</si>
  <si>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</si>
  <si>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</si>
  <si>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</si>
  <si>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</si>
  <si>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</si>
  <si>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</si>
  <si>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</si>
  <si>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</si>
  <si>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</si>
  <si>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</si>
  <si>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</si>
  <si>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</si>
  <si>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</si>
  <si>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</si>
  <si>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</si>
  <si>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</si>
  <si>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</si>
  <si>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</si>
  <si>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</si>
  <si>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</si>
  <si>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</si>
  <si>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</si>
  <si>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</si>
  <si>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</si>
  <si>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</si>
  <si>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</si>
  <si>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</si>
  <si>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</si>
  <si>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</si>
  <si>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</si>
  <si>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</si>
  <si>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</si>
  <si>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</si>
  <si>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</si>
  <si>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</si>
  <si>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</si>
  <si>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</si>
  <si>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</si>
  <si>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</si>
  <si>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</si>
  <si>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</si>
  <si>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</si>
  <si>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</si>
  <si>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</si>
  <si>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</si>
  <si>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</si>
  <si>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</si>
  <si>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</si>
  <si>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</si>
  <si>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</si>
  <si>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</si>
  <si>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</si>
  <si>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</si>
  <si>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</si>
  <si>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</si>
  <si>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</si>
  <si>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</si>
  <si>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</si>
  <si>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</si>
  <si>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</si>
  <si>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</si>
  <si>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</si>
  <si>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</si>
  <si>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</si>
  <si>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</si>
  <si>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</si>
  <si>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</si>
  <si>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</si>
  <si>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</si>
  <si>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</si>
  <si>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</si>
  <si>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</si>
  <si>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</si>
  <si>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</si>
  <si>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</si>
  <si>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</si>
  <si>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</si>
  <si>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</si>
  <si>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</si>
  <si>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</si>
  <si>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</si>
  <si>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</si>
  <si>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</si>
  <si>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</si>
  <si>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</si>
  <si>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</si>
  <si>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</si>
  <si>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</si>
  <si>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</si>
  <si>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</si>
  <si>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</si>
  <si>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</si>
  <si>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</si>
  <si>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</si>
  <si>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</si>
  <si>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</si>
  <si>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</si>
  <si>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</si>
  <si>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</si>
  <si>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</si>
  <si>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</si>
  <si>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</si>
  <si>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</si>
  <si>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</si>
  <si>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</si>
  <si>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</si>
  <si>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</si>
  <si>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</si>
  <si>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</si>
  <si>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</si>
  <si>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</si>
  <si>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</si>
  <si>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</si>
  <si>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</si>
  <si>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</si>
  <si>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</si>
  <si>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</si>
  <si>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</si>
  <si>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</si>
  <si>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</si>
  <si>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</si>
  <si>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</si>
  <si>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</si>
  <si>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</si>
  <si>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</si>
  <si>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</si>
  <si>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</si>
  <si>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</si>
  <si>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</si>
  <si>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</si>
  <si>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</si>
  <si>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</si>
  <si>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</si>
  <si>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</si>
  <si>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</si>
  <si>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</si>
  <si>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</si>
  <si>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</si>
  <si>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</si>
  <si>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</si>
  <si>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</si>
  <si>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</si>
  <si>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</si>
  <si>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</si>
  <si>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</si>
  <si>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</si>
  <si>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</si>
  <si>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</si>
  <si>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</si>
  <si>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</si>
  <si>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</si>
  <si>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</si>
  <si>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</si>
  <si>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</si>
  <si>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</si>
  <si>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</si>
  <si>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</si>
  <si>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</si>
  <si>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</si>
  <si>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</si>
  <si>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</si>
  <si>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</si>
  <si>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</si>
  <si>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</si>
  <si>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</si>
  <si>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</si>
  <si>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</si>
  <si>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</si>
  <si>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</si>
  <si>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</si>
  <si>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</si>
  <si>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</si>
  <si>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</si>
  <si>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</si>
  <si>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</si>
  <si>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</si>
  <si>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</si>
  <si>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</si>
  <si>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</si>
  <si>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</si>
  <si>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</si>
  <si>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</si>
  <si>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</si>
  <si>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</si>
  <si>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</si>
  <si>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</si>
  <si>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</si>
  <si>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</si>
  <si>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</si>
  <si>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</si>
  <si>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</si>
  <si>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</si>
  <si>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</si>
  <si>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</si>
  <si>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</si>
  <si>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</si>
  <si>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</si>
  <si>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</si>
  <si>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</si>
  <si>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</si>
  <si>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</si>
  <si>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</si>
  <si>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</si>
  <si>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</si>
  <si>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</si>
  <si>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</si>
  <si>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</si>
  <si>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</si>
  <si>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</si>
  <si>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</si>
  <si>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</si>
  <si>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</si>
  <si>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</si>
  <si>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</si>
  <si>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</si>
  <si>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</si>
  <si>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</si>
  <si>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</si>
  <si>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</si>
  <si>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</si>
  <si>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</si>
  <si>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</si>
  <si>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</si>
  <si>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</si>
  <si>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</si>
  <si>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</si>
  <si>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</si>
  <si>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</si>
  <si>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</si>
  <si>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</si>
  <si>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</si>
  <si>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</si>
  <si>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</si>
  <si>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</si>
  <si>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</si>
  <si>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</si>
  <si>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</si>
  <si>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</si>
  <si>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</si>
  <si>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</si>
  <si>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</si>
  <si>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</si>
  <si>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</si>
  <si>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</si>
  <si>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</si>
  <si>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</si>
  <si>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</si>
  <si>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</si>
  <si>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</si>
  <si>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</si>
  <si>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</si>
  <si>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</si>
  <si>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</si>
  <si>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</si>
  <si>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</si>
  <si>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</si>
  <si>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</si>
  <si>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</si>
  <si>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</si>
  <si>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</si>
  <si>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</si>
  <si>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</si>
  <si>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</si>
  <si>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</si>
  <si>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</si>
  <si>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</si>
  <si>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</si>
  <si>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</si>
  <si>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</si>
  <si>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</si>
  <si>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</si>
  <si>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</si>
  <si>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</si>
  <si>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</si>
  <si>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</si>
  <si>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</si>
  <si>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</si>
  <si>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</si>
  <si>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</si>
  <si>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</si>
  <si>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</si>
  <si>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</si>
  <si>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</si>
  <si>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</si>
  <si>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</si>
  <si>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</si>
  <si>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</si>
  <si>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</si>
  <si>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</si>
  <si>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</si>
  <si>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</si>
  <si>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</si>
  <si>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</si>
  <si>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</si>
  <si>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</si>
  <si>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</si>
  <si>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</si>
  <si>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</si>
  <si>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</si>
  <si>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</si>
  <si>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</si>
  <si>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</si>
  <si>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</si>
  <si>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</si>
  <si>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</si>
  <si>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</si>
  <si>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</si>
  <si>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</si>
  <si>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</si>
  <si>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</si>
  <si>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</si>
  <si>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</si>
  <si>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</si>
  <si>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</si>
  <si>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</si>
  <si>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</si>
  <si>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</si>
  <si>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</si>
  <si>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</si>
  <si>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</si>
  <si>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</si>
  <si>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</si>
  <si>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</si>
  <si>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</si>
  <si>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</si>
  <si>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</si>
  <si>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</si>
  <si>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</si>
  <si>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</si>
  <si>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</si>
  <si>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</si>
  <si>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</si>
  <si>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</si>
  <si>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</si>
  <si>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</si>
  <si>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</si>
  <si>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</si>
  <si>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</si>
  <si>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</si>
  <si>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</si>
  <si>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</si>
  <si>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</si>
  <si>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</si>
  <si>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</si>
  <si>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</si>
  <si>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</si>
  <si>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</si>
  <si>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</si>
  <si>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</si>
  <si>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</si>
  <si>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</si>
  <si>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</si>
  <si>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</si>
  <si>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</si>
  <si>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</si>
  <si>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</si>
  <si>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</si>
  <si>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</si>
  <si>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</si>
  <si>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</si>
  <si>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</si>
  <si>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</si>
  <si>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</si>
  <si>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</si>
  <si>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</si>
  <si>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</si>
  <si>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</si>
  <si>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</si>
  <si>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</si>
  <si>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</si>
  <si>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</si>
  <si>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</si>
  <si>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</si>
  <si>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</si>
  <si>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</si>
  <si>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</si>
  <si>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</si>
  <si>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</si>
  <si>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</si>
  <si>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</si>
  <si>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</si>
  <si>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</si>
  <si>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</si>
  <si>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</si>
  <si>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</si>
  <si>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</si>
  <si>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</si>
  <si>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</si>
  <si>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</si>
  <si>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</si>
  <si>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</si>
  <si>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</si>
  <si>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</si>
  <si>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</si>
  <si>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</si>
  <si>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</si>
  <si>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</si>
  <si>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</si>
  <si>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</si>
  <si>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</si>
  <si>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</si>
  <si>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</si>
  <si>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</si>
  <si>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</si>
  <si>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</si>
  <si>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</si>
  <si>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</si>
  <si>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</si>
  <si>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</si>
  <si>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</si>
  <si>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</si>
  <si>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</si>
  <si>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</si>
  <si>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</si>
  <si>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</si>
  <si>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</si>
  <si>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</si>
  <si>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</si>
  <si>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</si>
  <si>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</si>
  <si>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</si>
  <si>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</si>
  <si>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</si>
  <si>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</si>
  <si>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</si>
  <si>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</si>
  <si>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</si>
  <si>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</si>
  <si>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</si>
  <si>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</si>
  <si>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</si>
  <si>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</si>
  <si>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</si>
  <si>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</si>
  <si>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</si>
  <si>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</si>
  <si>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</si>
  <si>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</si>
  <si>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</si>
  <si>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</si>
  <si>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</si>
  <si>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</si>
  <si>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</si>
  <si>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</si>
  <si>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</si>
  <si>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</si>
  <si>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</si>
  <si>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</si>
  <si>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</si>
  <si>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</si>
  <si>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</si>
  <si>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</si>
  <si>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</si>
  <si>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</si>
  <si>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</si>
  <si>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</si>
  <si>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</si>
  <si>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</si>
  <si>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</si>
  <si>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</si>
  <si>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</si>
  <si>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</si>
  <si>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</si>
  <si>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</si>
  <si>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</si>
  <si>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</si>
  <si>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</si>
  <si>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</si>
  <si>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</si>
  <si>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</si>
  <si>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</si>
  <si>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</si>
  <si>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</si>
  <si>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</si>
  <si>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</si>
  <si>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</si>
  <si>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</si>
  <si>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</si>
  <si>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</si>
  <si>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</si>
  <si>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</si>
  <si>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</si>
  <si>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</si>
  <si>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</si>
  <si>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</si>
  <si>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</si>
  <si>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</si>
  <si>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</si>
  <si>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</si>
  <si>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</si>
  <si>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</si>
  <si>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</si>
  <si>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</si>
  <si>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</si>
  <si>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</si>
  <si>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</si>
  <si>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</si>
  <si>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</si>
  <si>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</si>
  <si>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</si>
  <si>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</si>
  <si>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</si>
  <si>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</si>
  <si>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</si>
  <si>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</si>
  <si>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</si>
  <si>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</si>
  <si>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</si>
  <si>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</si>
  <si>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</si>
  <si>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</si>
  <si>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</si>
  <si>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</si>
  <si>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</si>
  <si>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</si>
  <si>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</si>
  <si>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</si>
  <si>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</si>
  <si>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</si>
  <si>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</si>
  <si>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</si>
  <si>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</si>
  <si>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</si>
  <si>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</si>
  <si>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</si>
  <si>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</si>
  <si>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</si>
  <si>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</si>
  <si>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</si>
  <si>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</si>
  <si>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</si>
  <si>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</si>
  <si>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</si>
  <si>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</si>
  <si>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</si>
  <si>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</si>
  <si>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</si>
  <si>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</si>
  <si>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</si>
  <si>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</si>
  <si>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</si>
  <si>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</si>
  <si>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</si>
  <si>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</si>
  <si>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</si>
  <si>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</si>
  <si>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</si>
  <si>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</si>
  <si>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</si>
  <si>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</si>
  <si>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</si>
  <si>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</si>
  <si>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</si>
  <si>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</si>
  <si>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</si>
  <si>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</si>
  <si>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</si>
  <si>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</si>
  <si>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</si>
  <si>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</si>
  <si>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</si>
  <si>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</si>
  <si>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</si>
  <si>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</si>
  <si>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</si>
  <si>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</si>
  <si>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</si>
  <si>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</si>
  <si>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</si>
  <si>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</si>
  <si>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</si>
  <si>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</si>
  <si>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</si>
  <si>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</si>
  <si>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</si>
  <si>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</si>
  <si>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</si>
  <si>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</si>
  <si>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</si>
  <si>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</si>
  <si>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</si>
  <si>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</si>
  <si>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</si>
  <si>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</si>
  <si>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</si>
  <si>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</si>
  <si>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</si>
  <si>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</si>
  <si>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</si>
  <si>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</si>
  <si>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</si>
  <si>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</si>
  <si>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</si>
  <si>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</si>
  <si>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</si>
  <si>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</si>
  <si>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</si>
  <si>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</si>
  <si>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</si>
  <si>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</si>
  <si>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</si>
  <si>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</si>
  <si>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</si>
  <si>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</si>
  <si>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</si>
  <si>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</si>
  <si>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</si>
  <si>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</si>
  <si>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</si>
  <si>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</si>
  <si>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</si>
  <si>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</si>
  <si>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</si>
  <si>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</si>
  <si>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</si>
  <si>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</si>
  <si>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</si>
  <si>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</si>
  <si>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</si>
  <si>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</si>
  <si>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</si>
  <si>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</si>
  <si>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</si>
  <si>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</si>
  <si>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</si>
  <si>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</si>
  <si>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</si>
  <si>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</si>
  <si>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</si>
  <si>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</si>
  <si>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</si>
  <si>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</si>
  <si>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</si>
  <si>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</si>
  <si>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</si>
  <si>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</si>
  <si>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</si>
  <si>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</si>
  <si>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</si>
  <si>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</si>
  <si>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</si>
  <si>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</si>
  <si>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</si>
  <si>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</si>
  <si>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</si>
  <si>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</si>
  <si>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</si>
  <si>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</si>
  <si>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</si>
  <si>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</si>
  <si>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</si>
  <si>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</si>
  <si>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</si>
  <si>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</si>
  <si>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</si>
  <si>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</si>
  <si>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</si>
  <si>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</si>
  <si>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</si>
  <si>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</si>
  <si>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</si>
  <si>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</si>
  <si>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</si>
  <si>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</si>
  <si>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</si>
  <si>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</si>
  <si>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</si>
  <si>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</si>
  <si>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</si>
  <si>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</si>
  <si>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</si>
  <si>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</si>
  <si>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</si>
  <si>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</si>
  <si>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</si>
  <si>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</si>
  <si>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</si>
  <si>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</si>
  <si>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</si>
  <si>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</si>
  <si>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</si>
  <si>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</si>
  <si>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</si>
  <si>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</si>
  <si>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</si>
  <si>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</si>
  <si>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</si>
  <si>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</si>
  <si>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</si>
  <si>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</si>
  <si>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</si>
  <si>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</si>
  <si>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</si>
  <si>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</si>
  <si>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</si>
  <si>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</si>
  <si>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</si>
  <si>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</si>
  <si>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</si>
  <si>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</si>
  <si>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</si>
  <si>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</si>
  <si>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</si>
  <si>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</si>
  <si>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</si>
  <si>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</si>
  <si>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</si>
  <si>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</si>
  <si>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</si>
  <si>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</si>
  <si>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</si>
  <si>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</si>
  <si>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</si>
  <si>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</si>
  <si>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</si>
  <si>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</si>
  <si>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</si>
  <si>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</si>
  <si>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</si>
  <si>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</si>
  <si>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</si>
  <si>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</si>
  <si>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</si>
  <si>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</si>
  <si>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</si>
  <si>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</si>
  <si>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</si>
  <si>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</si>
  <si>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</si>
  <si>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</si>
  <si>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</si>
  <si>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</si>
  <si>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</si>
  <si>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</si>
  <si>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</si>
  <si>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</si>
  <si>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</si>
  <si>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</si>
  <si>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</si>
  <si>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</si>
  <si>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</si>
  <si>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</si>
  <si>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</si>
  <si>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</si>
  <si>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</si>
  <si>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</si>
  <si>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</si>
  <si>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</si>
  <si>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</si>
  <si>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</si>
  <si>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</si>
  <si>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</si>
  <si>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</si>
  <si>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</si>
  <si>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</si>
  <si>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</si>
  <si>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</si>
  <si>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</si>
  <si>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</si>
  <si>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</si>
  <si>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</si>
  <si>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</si>
  <si>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</si>
  <si>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</si>
  <si>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</si>
  <si>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</si>
  <si>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</si>
  <si>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</si>
  <si>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</si>
  <si>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</si>
  <si>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</si>
  <si>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</si>
  <si>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</si>
  <si>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</si>
  <si>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</si>
  <si>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</si>
  <si>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</si>
  <si>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</si>
  <si>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</si>
  <si>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</si>
  <si>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</si>
  <si>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</si>
  <si>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</si>
  <si>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</si>
  <si>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</si>
  <si>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</si>
  <si>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</si>
  <si>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</si>
  <si>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</si>
  <si>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</si>
  <si>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</si>
  <si>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</si>
  <si>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</si>
  <si>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</si>
  <si>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</si>
  <si>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</si>
  <si>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</si>
  <si>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</si>
  <si>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</si>
  <si>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</si>
  <si>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</si>
  <si>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</si>
  <si>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</si>
  <si>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</si>
  <si>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</si>
  <si>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</si>
  <si>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</si>
  <si>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</si>
  <si>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</si>
  <si>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</si>
  <si>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</si>
  <si>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</si>
  <si>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</si>
  <si>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</si>
  <si>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</si>
  <si>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</si>
  <si>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</si>
  <si>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</si>
  <si>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</si>
  <si>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</si>
  <si>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</si>
  <si>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</si>
  <si>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</si>
  <si>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</si>
  <si>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</si>
  <si>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</si>
  <si>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</si>
  <si>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</si>
  <si>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</si>
  <si>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</si>
  <si>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</si>
  <si>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</si>
  <si>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</si>
  <si>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</si>
  <si>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</si>
  <si>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</si>
  <si>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</si>
  <si>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</si>
  <si>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</si>
  <si>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</si>
  <si>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</si>
  <si>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</si>
  <si>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</si>
  <si>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</si>
  <si>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</si>
  <si>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</si>
  <si>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</si>
  <si>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</si>
  <si>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</si>
  <si>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</si>
  <si>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</si>
  <si>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</si>
  <si>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</si>
  <si>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</si>
  <si>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</si>
  <si>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</si>
  <si>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</si>
  <si>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</si>
  <si>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</si>
  <si>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</si>
  <si>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</si>
  <si>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</si>
  <si>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</si>
  <si>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</si>
  <si>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</si>
  <si>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</si>
  <si>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</si>
  <si>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</si>
  <si>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</si>
  <si>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</si>
  <si>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</si>
  <si>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</si>
  <si>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</si>
  <si>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</si>
  <si>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</si>
  <si>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</si>
  <si>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</si>
  <si>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</si>
  <si>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</si>
  <si>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</si>
  <si>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</si>
  <si>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</si>
  <si>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</si>
  <si>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</si>
  <si>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</si>
  <si>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</si>
  <si>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</si>
  <si>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</si>
  <si>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</si>
  <si>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</si>
  <si>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</si>
  <si>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</si>
  <si>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</si>
  <si>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</si>
  <si>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</si>
  <si>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</si>
  <si>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</si>
  <si>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</si>
  <si>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</si>
  <si>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</si>
  <si>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</si>
  <si>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</si>
  <si>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</si>
  <si>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</si>
  <si>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</si>
  <si>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</si>
  <si>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</si>
  <si>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</si>
  <si>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</si>
  <si>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</si>
  <si>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</si>
  <si>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</si>
  <si>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</si>
  <si>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</si>
  <si>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</si>
  <si>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</si>
  <si>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</si>
  <si>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</si>
  <si>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</si>
  <si>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</si>
  <si>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</si>
  <si>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</si>
  <si>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</si>
  <si>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</si>
  <si>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</si>
  <si>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</si>
  <si>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</si>
  <si>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</si>
  <si>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</si>
  <si>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</si>
  <si>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</si>
  <si>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</si>
  <si>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</si>
  <si>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</si>
  <si>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</si>
  <si>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</si>
  <si>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</si>
  <si>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</si>
  <si>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</si>
  <si>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</si>
  <si>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</si>
  <si>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</si>
  <si>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</si>
  <si>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</si>
  <si>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</si>
  <si>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</si>
  <si>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</si>
  <si>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</si>
  <si>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</si>
  <si>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</si>
  <si>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</si>
  <si>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</si>
  <si>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</si>
  <si>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</si>
  <si>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</si>
  <si>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</si>
  <si>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</si>
  <si>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</si>
  <si>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</si>
  <si>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</si>
  <si>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</si>
  <si>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</si>
  <si>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</si>
  <si>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</si>
  <si>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</si>
  <si>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</si>
  <si>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</si>
  <si>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</si>
  <si>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</si>
  <si>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</si>
  <si>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</si>
  <si>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</si>
  <si>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</si>
  <si>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</si>
  <si>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</si>
  <si>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</si>
  <si>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</si>
  <si>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</si>
  <si>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</si>
  <si>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</si>
  <si>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</si>
  <si>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</si>
  <si>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</si>
  <si>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</si>
  <si>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</si>
  <si>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</si>
  <si>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</si>
  <si>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</si>
  <si>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</si>
  <si>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</si>
  <si>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</si>
  <si>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</si>
  <si>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</si>
  <si>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</si>
  <si>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</si>
  <si>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</si>
  <si>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</si>
  <si>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</si>
  <si>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</si>
  <si>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</si>
  <si>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</si>
  <si>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</si>
  <si>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</si>
  <si>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</si>
  <si>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</si>
  <si>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</si>
  <si>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</si>
  <si>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</si>
  <si>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</si>
  <si>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</si>
  <si>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</si>
  <si>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</si>
  <si>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</si>
  <si>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</si>
  <si>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</si>
  <si>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</si>
  <si>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</si>
  <si>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</si>
  <si>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</si>
  <si>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</si>
  <si>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</si>
  <si>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</si>
  <si>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</si>
  <si>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</si>
  <si>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</si>
  <si>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</si>
  <si>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</si>
  <si>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</si>
  <si>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</si>
  <si>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</si>
  <si>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</si>
  <si>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</si>
  <si>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</si>
  <si>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</si>
  <si>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</si>
  <si>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</si>
  <si>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</si>
  <si>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</si>
  <si>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</si>
  <si>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</si>
  <si>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</si>
  <si>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</si>
  <si>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</si>
  <si>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</si>
  <si>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</si>
  <si>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</si>
  <si>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</si>
  <si>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</si>
  <si>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</si>
  <si>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</si>
  <si>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</si>
  <si>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</si>
  <si>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</si>
  <si>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</si>
  <si>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</si>
  <si>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</si>
  <si>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</si>
  <si>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</si>
  <si>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</si>
  <si>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</si>
  <si>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</si>
  <si>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</si>
  <si>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</si>
  <si>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</si>
  <si>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</si>
  <si>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</si>
  <si>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</si>
  <si>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</si>
  <si>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</si>
  <si>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</si>
  <si>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</si>
  <si>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</si>
  <si>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</si>
  <si>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</si>
  <si>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</si>
  <si>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</si>
  <si>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</si>
  <si>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</si>
  <si>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</si>
  <si>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</si>
  <si>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</si>
  <si>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</si>
  <si>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</si>
  <si>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</si>
  <si>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</si>
  <si>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</si>
  <si>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</si>
  <si>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</si>
  <si>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</si>
  <si>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</si>
  <si>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</si>
  <si>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</si>
  <si>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</si>
  <si>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</si>
  <si>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</si>
  <si>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</si>
  <si>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</si>
  <si>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</si>
  <si>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</si>
  <si>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</si>
  <si>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</si>
  <si>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</si>
  <si>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</si>
  <si>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</si>
  <si>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</si>
  <si>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</si>
  <si>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</si>
  <si>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</si>
  <si>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</si>
  <si>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</si>
  <si>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</si>
  <si>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</si>
  <si>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</si>
  <si>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</si>
  <si>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</si>
  <si>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</si>
  <si>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</si>
  <si>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</si>
  <si>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</si>
  <si>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</si>
  <si>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</si>
  <si>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</si>
  <si>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</si>
  <si>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</si>
  <si>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</si>
  <si>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</si>
  <si>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</si>
  <si>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</si>
  <si>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</si>
  <si>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</si>
  <si>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</si>
  <si>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</si>
  <si>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</si>
  <si>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</si>
  <si>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</si>
  <si>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</si>
  <si>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</si>
  <si>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</si>
  <si>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</si>
  <si>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</si>
  <si>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</si>
  <si>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</si>
  <si>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</si>
  <si>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</si>
  <si>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</si>
  <si>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</si>
  <si>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</si>
  <si>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</si>
  <si>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</si>
  <si>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</si>
  <si>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</si>
  <si>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</si>
  <si>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</si>
  <si>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</si>
  <si>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</si>
  <si>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</si>
  <si>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</si>
  <si>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</si>
  <si>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</si>
  <si>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</si>
  <si>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</si>
  <si>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</si>
  <si>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</si>
  <si>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</si>
  <si>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</si>
  <si>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</si>
  <si>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</si>
  <si>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</si>
  <si>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</si>
  <si>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</si>
  <si>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</si>
  <si>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</si>
  <si>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</si>
  <si>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</si>
  <si>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</si>
  <si>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</si>
  <si>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</si>
  <si>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</si>
  <si>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</si>
  <si>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</si>
  <si>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</si>
  <si>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</si>
  <si>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</si>
  <si>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</si>
  <si>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</si>
  <si>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</si>
  <si>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</si>
  <si>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</si>
  <si>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</si>
  <si>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</si>
  <si>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</si>
  <si>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</si>
  <si>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</si>
  <si>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</si>
  <si>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</si>
  <si>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</si>
  <si>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</si>
  <si>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</si>
  <si>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</si>
  <si>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</si>
  <si>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</si>
  <si>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</si>
  <si>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</si>
  <si>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</si>
  <si>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</si>
  <si>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</si>
  <si>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</si>
  <si>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</si>
  <si>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</si>
  <si>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</si>
  <si>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</si>
  <si>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</si>
  <si>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</si>
  <si>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</si>
  <si>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</si>
  <si>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</si>
  <si>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</si>
  <si>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</si>
  <si>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</si>
  <si>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</si>
  <si>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</si>
  <si>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</si>
  <si>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</si>
  <si>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</si>
  <si>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</si>
  <si>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</si>
  <si>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</si>
  <si>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</si>
  <si>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</si>
  <si>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</si>
  <si>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</si>
  <si>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</si>
  <si>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</si>
  <si>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</si>
  <si>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</si>
  <si>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</si>
  <si>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</si>
  <si>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</si>
  <si>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</si>
  <si>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</si>
  <si>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</si>
  <si>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</si>
  <si>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</si>
  <si>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</si>
  <si>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</si>
  <si>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</si>
  <si>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</si>
  <si>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</si>
  <si>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</si>
  <si>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</si>
  <si>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</si>
  <si>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</si>
  <si>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</si>
  <si>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</si>
  <si>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</si>
  <si>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</si>
  <si>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</si>
  <si>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</si>
  <si>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</si>
  <si>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</si>
  <si>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</si>
  <si>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</si>
  <si>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</si>
  <si>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</si>
  <si>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</si>
  <si>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</si>
  <si>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</si>
  <si>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</si>
  <si>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</si>
  <si>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</si>
  <si>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</si>
  <si>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</si>
  <si>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</si>
  <si>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</si>
  <si>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</si>
  <si>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</si>
  <si>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</si>
  <si>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</si>
  <si>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</si>
  <si>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</si>
  <si>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</si>
  <si>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</si>
  <si>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</si>
  <si>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</si>
  <si>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</si>
  <si>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</si>
  <si>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</si>
  <si>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</si>
  <si>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</si>
  <si>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</si>
  <si>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</si>
  <si>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</si>
  <si>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</si>
  <si>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</si>
  <si>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</si>
  <si>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</si>
  <si>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</si>
  <si>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</si>
  <si>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</si>
  <si>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</si>
  <si>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</si>
  <si>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</si>
  <si>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</si>
  <si>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</si>
  <si>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</si>
  <si>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</si>
  <si>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</si>
  <si>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</si>
  <si>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</si>
  <si>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</si>
  <si>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</si>
  <si>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</si>
  <si>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</si>
  <si>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</si>
  <si>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</si>
  <si>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</si>
  <si>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</si>
  <si>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</si>
  <si>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</si>
  <si>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</si>
  <si>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</si>
  <si>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</si>
  <si>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</si>
  <si>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</si>
  <si>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</si>
  <si>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</si>
  <si>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</si>
  <si>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</si>
  <si>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</si>
  <si>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</si>
  <si>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</si>
  <si>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</si>
  <si>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</si>
  <si>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</si>
  <si>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</si>
  <si>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</si>
  <si>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</si>
  <si>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</si>
  <si>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</si>
  <si>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</si>
  <si>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</si>
  <si>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</si>
  <si>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</si>
  <si>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</si>
  <si>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</si>
  <si>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</si>
  <si>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</si>
  <si>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</si>
  <si>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</si>
  <si>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</si>
  <si>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</si>
  <si>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</si>
  <si>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</si>
  <si>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</si>
  <si>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</si>
  <si>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</si>
  <si>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</si>
  <si>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</si>
  <si>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</si>
  <si>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</si>
  <si>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</si>
  <si>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</si>
  <si>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</si>
  <si>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</si>
  <si>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</si>
  <si>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</si>
  <si>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</si>
  <si>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</si>
  <si>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</si>
  <si>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</si>
  <si>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</si>
  <si>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</si>
  <si>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</si>
  <si>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</si>
  <si>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</si>
  <si>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</si>
  <si>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</si>
  <si>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</si>
  <si>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</si>
  <si>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</si>
  <si>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</si>
  <si>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</si>
  <si>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</si>
  <si>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</si>
  <si>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</si>
  <si>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</si>
  <si>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</si>
  <si>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</si>
  <si>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</si>
  <si>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</si>
  <si>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</si>
  <si>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</si>
  <si>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</si>
  <si>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</si>
  <si>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</si>
  <si>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</si>
  <si>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</si>
  <si>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</si>
  <si>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</si>
  <si>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</si>
  <si>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</si>
  <si>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</si>
  <si>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</si>
  <si>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</si>
  <si>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</si>
  <si>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</si>
  <si>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</si>
  <si>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</si>
  <si>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</si>
  <si>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</si>
  <si>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</si>
  <si>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</si>
  <si>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</si>
  <si>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</si>
  <si>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</si>
  <si>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</si>
  <si>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</si>
  <si>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</si>
  <si>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</si>
  <si>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</si>
  <si>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</si>
  <si>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</si>
  <si>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</si>
  <si>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</si>
  <si>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</si>
  <si>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</si>
  <si>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</si>
  <si>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</si>
  <si>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</si>
  <si>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</si>
  <si>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</si>
  <si>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</si>
  <si>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50 MIN</t>
  </si>
  <si>
    <t>PCM-20251118-00001045</t>
  </si>
  <si>
    <t>Emergency</t>
  </si>
  <si>
    <t>ETA 20 mins</t>
  </si>
  <si>
    <t>PCM-20251118-00000837</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</si>
  <si>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</si>
  <si>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</si>
  <si>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</si>
  <si>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</si>
  <si>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</si>
  <si>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</si>
  <si>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</si>
  <si>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</si>
  <si>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</si>
  <si>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</si>
  <si>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TT-20250925-01197- no new PCM</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</si>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</sst>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4" fillId="9" borderId="10" xfId="0" applyFont="1" applyFill="1" applyBorder="1" applyAlignment="1">
      <alignment horizontal="center" vertical="center"/>
    </xf>
    <xf numFmtId="0" fontId="24" fillId="9" borderId="8" xfId="0" applyFont="1" applyFill="1" applyBorder="1" applyAlignment="1">
      <alignment horizontal="center" vertical="center" wrapText="1"/>
    </xf>
    <xf numFmtId="165" fontId="24" fillId="9" borderId="8" xfId="0" applyNumberFormat="1" applyFont="1" applyFill="1" applyBorder="1" applyAlignment="1">
      <alignment horizontal="center" vertical="center" wrapText="1"/>
    </xf>
    <xf numFmtId="164" fontId="26" fillId="10" borderId="8" xfId="0" applyNumberFormat="1" applyFont="1" applyFill="1" applyBorder="1" applyAlignment="1">
      <alignment horizontal="center" vertical="center"/>
    </xf>
    <xf numFmtId="165" fontId="24"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0" totalsRowShown="0" headerRowDxfId="64" dataDxfId="63" headerRowBorderDxfId="61" tableBorderDxfId="62">
  <autoFilter ref="A1:L9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316.65087164352008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45979.599297569446</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45979.599297569446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45979.599297569446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45979.599297569446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45979.599297569446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45979.599297569446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45979.599297569446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45979.599297569446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45979.599297569446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45979.599297569446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45979.599297569446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45979.599297569446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45979.599297569446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45979.599297569446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45979.599297569446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45979.599297569446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45979.599297569446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45979.599297569446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45979.599297569446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45979.599297569446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45979.599297569446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45979.599297569446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45979.599297569446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45979.599297569446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45979.599297569446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45979.599297569446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45979.599297569446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45979.599297569446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45979.599297569446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45979.599297569446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45979.599297569446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45979.599297569446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45979.599297569446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45979.599297569446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45979.599297569446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45979.599297569446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45979.599297569446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45979.599297569446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45979.599297569446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45979.599297569446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45979.599297569446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45979.599297569446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45979.599297569446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45979.599297569446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45979.599297569446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45979.599297569446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45979.599297569446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45979.599297569446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45979.599297569446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45979.599297569446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45979.599297569446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45979.599297569446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45979.599297569446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45979.599297569446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45979.599297569446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45979.599297569446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45979.599297569446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45979.599297569446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45979.599297569446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45979.599297569446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45979.599297569446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45979.599297569446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45979.599297569446</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05CADDC9-8E78-4966-AF09-F517EFE0D4CC}"/>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pane ySplit="1" topLeftCell="A2" activePane="bottomLeft" state="frozen"/>
      <selection pane="bottomLeft"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154.59945960648474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3</v>
      </c>
      <c r="D4" s="18" t="s">
        <v>12130</v>
      </c>
      <c r="E4" s="102" t="s">
        <v>39100</v>
      </c>
      <c r="F4" s="103">
        <v>45979.594456018516</v>
      </c>
      <c r="G4" s="104">
        <f ca="1">IFERROR(NOW()-F4,"-")</f>
        <v>4.8415509299957193E-3</v>
      </c>
      <c r="H4" s="103">
        <v>45979.585509259261</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45979.599297569446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45979.599297569446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45979.599297569446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45979.599297569446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45979.599297569446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45979.599297569446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45979.599297569446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45979.599297569446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45979.599297569446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45979.599297569446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45979.599297569446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45979.599297569446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45979.599297569446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45979.599297569446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45979.599297569446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45979.599297569446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45979.599297569446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45979.599297569446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45979.599297569446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45979.599297569446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45979.599297569446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45979.599297569446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45979.599297569446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45979.599297569446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45979.599297569446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45979.599297569446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45979.599297569446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45979.599297569446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45979.599297569446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45979.599297569446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45979.599297569446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45979.599297569446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45979.599297569446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45979.599297569446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45979.599297569446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45979.599297569446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45979.599297569446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45979.599297569446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45979.599297569446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45979.599297569446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45979.599297569446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45979.599297569446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45979.599297569446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45979.599297569446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45979.599297569446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45979.599297569446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45979.599297569446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45979.599297569446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45979.599297569446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45979.599297569446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45979.599297569446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45979.599297569446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45979.599297569446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45979.599297569446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45979.599297569446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45979.599297569446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45979.599297569446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45979.599297569446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45979.599297569446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45979.599297569446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45979.599297569446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45979.599297569446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45979.599297569446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45979.599297569446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45979.599297569446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45979.599297569446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45979.599297569446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45979.599297569446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45979.599297569446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45979.599297569446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45979.599297569446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45979.599297569446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45979.599297569446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45979.599297569446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45979.599297569446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45979.599297569446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45979.599297569446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45979.599297569446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45979.599297569446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45979.599297569446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45979.599297569446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45979.599297569446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45979.599297569446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45979.599297569446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45979.599297569446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45979.599297569446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45979.599297569446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45979.599297569446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45979.599297569446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45979.599297569446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45979.599297569446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45979.599297569446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45979.599297569446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45979.599297569446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45979.599297569446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45979.599297569446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45979.599297569446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45979.599297569446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45979.599297569446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45979.599297569446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45979.599297569446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45979.599297569446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45979.599297569446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45979.599297569446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45979.599297569446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45979.599297569446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45979.599297569446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45979.599297569446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45979.599297569446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45979.599297569446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45979.599297569446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45979.599297569446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45979.599297569446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45979.599297569446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45979.599297569446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45979.599297569446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45979.599297569446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45979.599297569446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45979.599297569446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45979.599297569446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45979.599297569446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45979.599297569446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45979.599297569446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45979.599297569446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45979.599297569446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45979.599297569446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45979.599297569446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45979.599297569446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45979.599297569446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45979.599297569446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45979.599297569446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45979.599297569446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45979.599297569446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45979.599297569446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45979.599297569446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45979.599297569446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45979.599297569446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45979.599297569446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45979.599297569446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45979.599297569446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45979.599297569446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45979.599297569446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45979.599297569446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45979.599297569446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45979.599297569446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45979.599297569446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45979.599297569446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45979.599297569446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45979.599297569446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45979.599297569446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45979.599297569446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45979.599297569446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45979.599297569446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45979.599297569446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45979.599297569446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45979.599297569446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45979.599297569446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45979.599297569446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45979.599297569446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45979.599297569446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45979.599297569446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45979.599297569446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45979.599297569446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45979.599297569446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45979.599297569446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45979.599297569446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45979.599297569446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45979.599297569446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45979.599297569446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45979.599297569446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45979.599297569446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45979.599297569446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45979.599297569446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45979.599297569446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45979.599297569446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45979.599297569446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45979.599297569446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45979.599297569446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45979.599297569446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45979.599297569446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45979.599297569446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45979.599297569446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45979.599297569446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45979.599297569446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45979.599297569446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45979.599297569446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45979.599297569446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45979.599297569446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45979.599297569446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45979.599297569446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45979.599297569446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45979.599297569446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45979.599297569446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45979.599297569446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0"/>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39107</v>
      </c>
      <c r="B2" s="61" t="str">
        <f>IFERROR(VLOOKUP(D2,DB!A:K,11,0),"")</f>
        <v>R3</v>
      </c>
      <c r="C2" s="18">
        <v>16</v>
      </c>
      <c r="D2" s="61" t="s">
        <v>25419</v>
      </c>
      <c r="E2" s="18" t="s">
        <v>39108</v>
      </c>
      <c r="F2" s="20">
        <v>45979.569606481484</v>
      </c>
      <c r="G2" s="21">
        <f t="shared" ref="G2:G5" ca="1" si="0">IFERROR(NOW()-F2,"-")</f>
        <v>2.969108796241926E-2</v>
      </c>
      <c r="H2" s="22">
        <v>45979.457557870373</v>
      </c>
      <c r="I2" s="19" t="str">
        <f>IFERROR(VLOOKUP(D2,DB!A:F,6,0),"")</f>
        <v>SCECO</v>
      </c>
      <c r="J2" s="18" t="str">
        <f>IFERROR(VLOOKUP(D2,DB!A:G,7,0),"")</f>
        <v>Weak</v>
      </c>
      <c r="K2" s="45" t="s">
        <v>39109</v>
      </c>
      <c r="L2" s="23" t="str">
        <f>IFERROR(VLOOKUP(D2,DB!A:I,9,0),"")</f>
        <v>Latis</v>
      </c>
    </row>
    <row r="3" spans="1:13" s="98" customFormat="1" ht="15" customHeight="1">
      <c r="A3" s="85" t="s">
        <v>39110</v>
      </c>
      <c r="B3" s="61" t="str">
        <f>IFERROR(VLOOKUP(D3,DB!A:K,11,0),"")</f>
        <v>R3</v>
      </c>
      <c r="C3" s="61">
        <v>1</v>
      </c>
      <c r="D3" s="61" t="s">
        <v>25411</v>
      </c>
      <c r="E3" s="61" t="s">
        <v>39021</v>
      </c>
      <c r="F3" s="144">
        <v>45979.492060185185</v>
      </c>
      <c r="G3" s="143">
        <f ca="1">IFERROR(NOW()-F3,"-")</f>
        <v>0.10723738426167984</v>
      </c>
      <c r="H3" s="142">
        <v>45979.449953703705</v>
      </c>
      <c r="I3" s="85" t="str">
        <f>IFERROR(VLOOKUP(D3,DB!A:F,6,0),"")</f>
        <v>SCECO</v>
      </c>
      <c r="J3" s="61" t="str">
        <f>IFERROR(VLOOKUP(D3,DB!A:G,7,0),"")</f>
        <v>Vandalized</v>
      </c>
      <c r="K3" s="141" t="s">
        <v>39109</v>
      </c>
      <c r="L3" s="140" t="str">
        <f>IFERROR(VLOOKUP(D3,DB!A:I,9,0),"")</f>
        <v>Latis</v>
      </c>
    </row>
    <row r="4" spans="1:13" ht="15" customHeight="1">
      <c r="A4" s="19"/>
      <c r="B4" s="61" t="str">
        <f>IFERROR(VLOOKUP(D4,DB!A:K,11,0),"")</f>
        <v/>
      </c>
      <c r="C4" s="18"/>
      <c r="D4" s="61"/>
      <c r="E4" s="61"/>
      <c r="F4" s="20"/>
      <c r="G4" s="21">
        <f t="shared" ca="1" si="0"/>
        <v>45979.599297569446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45979.599297569446</v>
      </c>
      <c r="H5" s="22"/>
      <c r="I5" s="19" t="str">
        <f>IFERROR(VLOOKUP(D5,DB!A:F,6,0),"")</f>
        <v/>
      </c>
      <c r="J5" s="18" t="str">
        <f>IFERROR(VLOOKUP(D5,DB!A:G,7,0),"")</f>
        <v/>
      </c>
      <c r="K5" s="45"/>
      <c r="L5" s="23" t="str">
        <f>IFERROR(VLOOKUP(D5,DB!A:I,9,0),"")</f>
        <v/>
      </c>
    </row>
    <row r="6" spans="1:13" ht="15" customHeight="1">
      <c r="A6" s="19"/>
      <c r="B6" s="61" t="str">
        <f>IFERROR(VLOOKUP(D6,DB!A:K,11,0),"")</f>
        <v/>
      </c>
      <c r="C6" s="18"/>
      <c r="D6" s="19"/>
      <c r="E6" s="18"/>
      <c r="F6" s="20"/>
      <c r="G6" s="21">
        <f t="shared" ref="G6:G69" ca="1" si="1">IFERROR(NOW()-F6,"-")</f>
        <v>45979.599297569446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45979.599297569446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45979.599297569446</v>
      </c>
      <c r="H8" s="22"/>
      <c r="I8" s="19" t="str">
        <f>IFERROR(VLOOKUP(D8,DB!A:F,6,0),"")</f>
        <v/>
      </c>
      <c r="J8" s="18" t="str">
        <f>IFERROR(VLOOKUP(D8,DB!A:G,7,0),"")</f>
        <v/>
      </c>
      <c r="K8" s="45"/>
      <c r="L8" s="23" t="str">
        <f>IFERROR(VLOOKUP(D8,DB!A:I,9,0),"")</f>
        <v/>
      </c>
    </row>
    <row r="9" spans="1:13" ht="15" customHeight="1">
      <c r="A9" s="19"/>
      <c r="B9" s="61" t="str">
        <f>IFERROR(VLOOKUP(D9,DB!A:K,11,0),"")</f>
        <v/>
      </c>
      <c r="C9" s="18"/>
      <c r="D9" s="61"/>
      <c r="E9" s="18"/>
      <c r="F9" s="20"/>
      <c r="G9" s="21">
        <f t="shared" ca="1" si="1"/>
        <v>45979.599297569446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45979.599297569446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45979.599297569446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45979.599297569446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45979.599297569446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45979.599297569446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45979.599297569446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45979.599297569446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45979.599297569446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45979.599297569446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45979.599297569446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45979.599297569446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45979.599297569446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45979.599297569446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45979.599297569446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45979.599297569446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45979.599297569446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45979.599297569446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45979.599297569446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45979.599297569446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45979.599297569446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45979.599297569446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45979.599297569446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45979.599297569446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45979.599297569446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45979.599297569446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45979.599297569446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45979.599297569446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45979.599297569446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45979.599297569446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45979.599297569446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45979.599297569446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45979.599297569446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45979.599297569446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45979.599297569446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45979.599297569446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45979.599297569446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45979.599297569446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45979.599297569446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45979.599297569446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45979.599297569446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45979.599297569446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45979.599297569446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45979.599297569446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45979.599297569446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45979.599297569446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45979.599297569446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45979.599297569446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45979.599297569446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45979.599297569446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45979.599297569446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45979.599297569446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45979.599297569446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45979.599297569446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45979.599297569446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45979.599297569446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45979.599297569446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45979.599297569446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45979.599297569446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45979.599297569446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45979.599297569446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45979.599297569446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45979.599297569446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45979.599297569446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45979.599297569446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45979.599297569446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45979.599297569446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45979.599297569446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45979.599297569446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45979.599297569446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45979.599297569446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45979.599297569446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45979.599297569446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45979.599297569446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45979.599297569446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45979.599297569446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45979.599297569446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45979.599297569446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45979.599297569446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45979.599297569446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45979.599297569446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45979.599297569446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45979.599297569446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45979.599297569446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45979.599297569446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45979.599297569446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45979.599297569446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45979.599297569446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45979.599297569446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45979.599297569446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45979.599297569446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45979.599297569446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45979.599297569446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45979.599297569446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45979.599297569446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45979.599297569446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45979.599297569446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45979.599297569446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45979.599297569446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45979.599297569446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45979.599297569446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45979.599297569446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45979.599297569446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45979.599297569446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45979.599297569446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45979.599297569446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45979.599297569446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45979.599297569446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45979.599297569446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45979.599297569446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45979.599297569446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45979.599297569446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45979.599297569446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45979.599297569446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45979.599297569446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45979.599297569446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45979.599297569446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45979.599297569446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45979.599297569446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45979.599297569446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45979.599297569446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45979.599297569446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45979.599297569446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45979.599297569446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45979.599297569446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45979.599297569446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45979.599297569446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45979.599297569446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45979.599297569446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45979.599297569446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45979.599297569446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45979.599297569446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45979.599297569446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45979.599297569446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45979.599297569446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45979.599297569446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45979.599297569446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45979.599297569446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45979.599297569446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45979.599297569446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45979.599297569446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45979.599297569446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45979.599297569446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45979.599297569446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45979.599297569446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45979.599297569446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45979.599297569446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45979.599297569446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45979.599297569446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45979.599297569446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45979.599297569446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45979.599297569446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45979.599297569446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45979.599297569446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45979.599297569446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45979.599297569446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45979.599297569446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45979.599297569446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45979.599297569446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45979.599297569446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45979.599297569446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45979.599297569446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45979.599297569446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45979.599297569446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45979.599297569446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45979.599297569446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45979.599297569446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45979.599297569446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45979.599297569446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45979.599297569446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45979.599297569446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45979.599297569446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45979.599297569446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45979.599297569446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45979.599297569446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45979.599297569446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45979.599297569446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45979.599297569446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45979.599297569446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45979.599297569446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45979.599297569446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45979.599297569446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45979.599297569446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45979.599297569446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45979.599297569446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45979.599297569446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45979.599297569446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45979.599297569446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45979.599297569446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45979.599297569446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45979.599297569446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45979.599297569446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45979.599297569446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45979.599297569446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45979.599297569446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45979.599297569446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45979.599297569446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45979.599297569446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45979.599297569446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45979.599297569446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45979.599297569446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45979.599297569446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45979.599297569446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45979.599297569446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45979.599297569446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45979.599297569446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45979.599297569446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45979.599297569446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45979.599297569446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45979.599297569446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45979.599297569446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45979.599297569446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45979.599297569446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45979.599297569446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45979.599297569446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45979.599297569446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45979.599297569446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45979.599297569446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45979.599297569446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45979.599297569446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45979.599297569446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45979.599297569446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45979.599297569446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45979.599297569446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45979.599297569446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45979.599297569446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45979.599297569446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45979.599297569446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45979.599297569446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45979.599297569446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45979.599297569446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45979.599297569446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45979.599297569446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45979.599297569446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45979.599297569446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45979.599297569446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45979.599297569446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45979.599297569446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45979.599297569446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45979.599297569446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45979.599297569446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45979.599297569446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45979.599297569446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45979.599297569446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45979.599297569446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45979.599297569446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45979.599297569446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45979.599297569446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45979.599297569446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45979.599297569446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45979.599297569446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45979.599297569446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45979.599297569446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45979.599297569446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45979.599297569446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45979.599297569446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45979.599297569446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45979.599297569446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45979.599297569446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45979.599297569446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45979.599297569446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45979.599297569446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45979.599297569446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45979.599297569446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45979.599297569446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45979.599297569446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45979.599297569446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45979.599297569446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45979.599297569446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45979.599297569446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45979.599297569446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45979.599297569446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45979.599297569446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45979.599297569446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45979.599297569446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45979.599297569446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45979.599297569446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45979.599297569446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45979.599297569446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45979.599297569446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45979.599297569446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45979.599297569446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45979.599297569446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45979.599297569446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45979.599297569446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45979.599297569446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45979.599297569446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45979.599297569446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45979.599297569446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45979.599297569446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45979.599297569446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45979.599297569446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45979.599297569446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45979.599297569446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45979.599297569446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45979.599297569446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45979.599297569446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45979.599297569446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45979.599297569446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45979.599297569446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45979.599297569446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45979.599297569446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45979.599297569446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45979.599297569446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45979.599297569446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45979.599297569446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45979.599297569446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45979.599297569446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45979.599297569446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45979.599297569446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45979.599297569446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45979.599297569446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45979.599297569446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45979.599297569446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45979.599297569446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45979.599297569446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45979.599297569446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45979.599297569446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45979.599297569446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45979.599297569446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45979.599297569446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45979.599297569446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45979.599297569446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45979.599297569446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45979.599297569446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45979.599297569446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45979.599297569446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45979.599297569446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45979.599297569446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45979.599297569446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45979.599297569446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45979.599297569446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45979.599297569446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45979.599297569446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45979.599297569446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45979.599297569446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45979.599297569446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45979.599297569446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45979.599297569446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45979.599297569446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45979.599297569446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45979.599297569446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45979.599297569446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45979.599297569446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45979.599297569446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45979.599297569446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45979.599297569446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45979.599297569446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45979.599297569446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45979.599297569446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45979.599297569446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45979.599297569446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45979.599297569446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45979.599297569446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45979.599297569446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45979.599297569446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45979.599297569446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45979.599297569446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45979.599297569446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45979.599297569446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45979.599297569446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45979.599297569446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45979.599297569446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45979.599297569446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45979.599297569446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45979.599297569446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45979.599297569446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45979.599297569446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45979.599297569446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45979.599297569446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45979.599297569446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45979.599297569446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45979.599297569446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45979.599297569446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45979.599297569446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45979.599297569446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45979.599297569446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45979.599297569446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45979.599297569446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45979.599297569446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45979.599297569446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45979.599297569446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45979.599297569446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45979.599297569446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45979.599297569446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45979.599297569446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45979.599297569446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45979.599297569446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45979.599297569446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45979.599297569446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45979.599297569446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45979.599297569446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45979.599297569446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45979.599297569446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45979.599297569446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45979.599297569446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45979.599297569446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45979.599297569446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45979.599297569446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45979.599297569446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45979.599297569446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45979.599297569446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45979.599297569446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45979.599297569446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45979.599297569446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45979.599297569446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45979.599297569446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45979.599297569446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45979.599297569446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45979.599297569446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45979.599297569446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45979.599297569446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45979.599297569446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45979.599297569446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45979.599297569446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45979.599297569446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45979.599297569446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45979.599297569446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45979.599297569446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45979.599297569446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45979.599297569446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45979.599297569446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45979.599297569446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45979.599297569446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45979.599297569446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45979.599297569446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45979.599297569446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45979.599297569446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45979.599297569446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45979.599297569446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45979.599297569446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45979.599297569446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45979.599297569446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45979.599297569446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45979.599297569446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45979.599297569446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45979.599297569446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45979.599297569446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45979.599297569446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45979.599297569446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45979.599297569446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45979.599297569446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45979.599297569446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45979.599297569446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45979.599297569446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45979.599297569446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45979.599297569446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45979.599297569446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45979.599297569446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45979.599297569446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45979.599297569446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45979.599297569446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45979.599297569446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45979.599297569446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45979.599297569446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45979.599297569446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45979.599297569446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45979.599297569446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45979.599297569446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45979.599297569446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45979.599297569446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45979.599297569446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45979.599297569446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45979.599297569446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45979.599297569446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45979.599297569446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45979.599297569446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45979.599297569446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45979.599297569446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45979.599297569446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45979.599297569446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45979.599297569446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45979.599297569446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45979.599297569446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45979.599297569446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45979.599297569446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45979.599297569446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45979.599297569446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45979.599297569446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45979.599297569446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45979.599297569446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45979.599297569446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45979.599297569446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45979.599297569446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45979.599297569446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45979.599297569446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45979.599297569446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45979.599297569446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45979.599297569446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45979.599297569446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45979.599297569446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45979.599297569446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45979.599297569446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45979.599297569446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45979.599297569446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45979.599297569446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45979.599297569446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45979.599297569446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45979.599297569446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45979.599297569446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45979.599297569446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45979.599297569446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45979.599297569446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45979.599297569446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45979.599297569446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45979.599297569446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45979.599297569446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45979.599297569446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45979.599297569446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45979.599297569446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45979.599297569446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45979.599297569446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45979.599297569446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45979.599297569446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45979.599297569446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45979.599297569446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45979.599297569446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45979.599297569446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45979.599297569446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45979.599297569446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45979.599297569446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45979.599297569446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45979.599297569446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45979.599297569446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45979.599297569446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45979.599297569446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45979.599297569446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45979.599297569446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45979.599297569446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45979.599297569446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45979.599297569446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45979.599297569446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45979.599297569446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45979.599297569446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45979.599297569446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45979.599297569446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45979.599297569446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45979.599297569446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45979.599297569446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45979.599297569446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45979.599297569446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45979.599297569446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45979.599297569446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45979.599297569446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45979.599297569446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45979.599297569446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45979.599297569446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45979.599297569446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45979.599297569446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45979.599297569446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45979.599297569446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45979.599297569446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45979.599297569446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45979.599297569446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45979.599297569446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45979.599297569446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45979.599297569446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45979.599297569446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45979.599297569446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45979.599297569446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45979.599297569446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45979.599297569446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45979.599297569446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45979.599297569446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45979.599297569446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45979.599297569446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45979.599297569446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45979.599297569446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45979.599297569446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45979.599297569446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45979.599297569446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45979.599297569446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45979.599297569446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45979.599297569446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45979.599297569446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45979.599297569446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45979.599297569446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45979.599297569446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45979.599297569446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45979.599297569446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45979.599297569446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45979.599297569446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45979.599297569446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45979.599297569446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45979.599297569446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45979.599297569446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45979.599297569446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45979.599297569446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45979.599297569446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45979.599297569446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45979.599297569446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45979.599297569446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45979.599297569446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45979.599297569446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45979.599297569446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45979.599297569446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45979.599297569446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45979.599297569446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45979.599297569446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45979.599297569446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45979.599297569446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45979.599297569446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45979.599297569446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45979.599297569446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45979.599297569446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45979.599297569446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45979.599297569446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45979.599297569446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45979.599297569446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45979.599297569446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45979.599297569446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45979.599297569446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45979.599297569446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45979.599297569446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45979.599297569446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45979.599297569446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45979.599297569446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45979.599297569446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45979.599297569446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45979.599297569446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45979.599297569446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45979.599297569446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45979.599297569446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45979.599297569446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45979.599297569446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45979.599297569446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45979.599297569446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45979.599297569446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45979.599297569446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45979.599297569446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45979.599297569446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45979.599297569446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45979.599297569446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45979.599297569446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45979.599297569446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45979.599297569446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45979.599297569446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45979.599297569446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45979.599297569446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45979.599297569446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45979.599297569446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45979.599297569446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45979.599297569446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45979.599297569446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45979.599297569446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45979.599297569446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45979.599297569446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45979.599297569446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45979.599297569446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45979.599297569446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45979.599297569446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45979.599297569446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45979.599297569446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45979.599297569446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45979.599297569446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45979.599297569446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45979.599297569446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45979.599297569446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45979.599297569446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45979.599297569446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45979.599297569446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45979.599297569446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45979.599297569446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45979.599297569446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45979.599297569446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45979.599297569446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45979.599297569446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45979.599297569446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45979.599297569446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45979.599297569446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45979.599297569446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45979.599297569446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45979.599297569446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45979.599297569446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45979.599297569446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45979.599297569446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45979.599297569446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45979.599297569446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45979.599297569446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45979.599297569446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45979.599297569446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45979.599297569446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45979.599297569446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45979.599297569446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45979.599297569446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45979.599297569446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45979.599297569446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45979.599297569446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45979.599297569446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45979.599297569446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45979.599297569446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45979.599297569446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45979.599297569446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45979.599297569446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45979.599297569446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45979.599297569446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45979.599297569446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45979.599297569446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45979.599297569446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45979.599297569446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45979.599297569446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45979.599297569446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45979.599297569446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45979.599297569446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45979.599297569446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45979.599297569446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45979.599297569446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45979.599297569446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45979.599297569446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45979.599297569446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45979.599297569446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45979.599297569446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45979.599297569446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45979.599297569446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45979.599297569446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45979.599297569446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45979.599297569446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45979.599297569446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45979.599297569446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45979.599297569446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45979.599297569446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45979.599297569446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45979.599297569446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45979.599297569446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45979.599297569446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45979.599297569446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45979.599297569446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45979.599297569446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45979.599297569446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45979.599297569446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45979.599297569446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45979.599297569446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45979.599297569446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45979.599297569446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45979.599297569446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45979.599297569446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45979.599297569446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45979.599297569446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45979.599297569446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45979.599297569446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45979.599297569446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45979.599297569446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45979.599297569446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45979.599297569446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45979.599297569446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45979.599297569446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45979.599297569446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45979.599297569446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45979.599297569446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45979.599297569446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45979.599297569446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45979.599297569446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45979.599297569446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45979.599297569446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45979.599297569446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45979.599297569446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45979.599297569446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45979.599297569446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45979.599297569446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45979.599297569446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45979.599297569446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45979.599297569446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45979.599297569446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45979.599297569446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45979.599297569446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45979.599297569446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45979.599297569446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45979.599297569446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45979.599297569446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45979.599297569446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45979.599297569446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45979.599297569446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45979.599297569446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45979.599297569446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45979.599297569446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45979.599297569446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45979.599297569446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45979.599297569446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45979.599297569446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45979.599297569446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45979.599297569446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45979.599297569446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45979.599297569446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45979.599297569446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45979.599297569446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45979.599297569446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45979.599297569446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45979.599297569446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45979.599297569446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45979.599297569446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45979.599297569446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45979.599297569446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45979.599297569446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45979.599297569446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45979.599297569446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45979.599297569446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45979.599297569446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45979.599297569446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45979.599297569446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45979.599297569446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45979.599297569446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45979.599297569446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45979.599297569446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45979.599297569446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45979.599297569446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45979.599297569446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45979.599297569446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45979.599297569446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45979.599297569446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45979.599297569446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45979.599297569446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45979.599297569446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45979.599297569446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45979.599297569446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45979.599297569446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45979.599297569446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45979.599297569446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45979.599297569446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45979.599297569446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45979.599297569446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45979.599297569446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45979.599297569446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45979.599297569446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45979.599297569446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45979.599297569446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45979.599297569446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45979.599297569446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45979.599297569446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45979.599297569446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45979.599297569446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45979.599297569446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45979.599297569446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45979.599297569446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45979.599297569446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45979.599297569446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45979.599297569446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45979.599297569446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45979.599297569446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45979.599297569446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45979.599297569446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45979.599297569446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45979.599297569446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45979.599297569446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45979.599297569446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45979.599297569446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45979.599297569446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45979.599297569446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45979.599297569446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45979.599297569446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45979.599297569446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45979.599297569446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45979.599297569446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45979.599297569446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45979.599297569446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45979.599297569446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45979.599297569446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45979.599297569446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45979.599297569446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45979.599297569446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45979.599297569446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45979.599297569446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45979.599297569446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45979.599297569446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45979.599297569446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45979.599297569446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45979.599297569446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45979.599297569446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45979.599297569446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45979.599297569446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45979.599297569446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45979.599297569446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45979.599297569446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45979.599297569446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45979.599297569446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45979.599297569446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45979.599297569446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45979.599297569446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45979.599297569446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45979.599297569446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45979.599297569446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45979.599297569446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45979.599297569446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45979.599297569446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45979.599297569446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45979.599297569446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45979.599297569446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45979.599297569446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45979.599297569446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45979.599297569446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45979.599297569446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45979.599297569446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45979.599297569446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45979.599297569446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45979.599297569446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45979.599297569446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45979.599297569446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45979.599297569446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45979.599297569446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45979.599297569446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45979.599297569446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45979.599297569446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45979.599297569446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45979.599297569446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45979.599297569446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45979.599297569446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45979.599297569446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45979.599297569446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45979.599297569446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45979.599297569446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45979.599297569446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45979.599297569446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45979.599297569446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45979.599297569446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45979.599297569446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45979.599297569446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45979.599297569446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45979.599297569446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45979.599297569446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45979.599297569446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45979.599297569446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45979.599297569446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45979.599297569446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45979.599297569446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45979.599297569446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45979.599297569446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45979.599297569446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45979.599297569446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45979.599297569446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45979.599297569446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45979.599297569446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45979.599297569446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45979.599297569446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45979.599297569446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45979.599297569446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45979.599297569446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45979.599297569446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45979.599297569446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45979.599297569446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45979.599297569446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45979.599297569446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45979.599297569446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45979.599297569446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45979.599297569446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45979.599297569446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45979.599297569446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45979.599297569446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45979.599297569446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45979.599297569446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45979.599297569446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45979.599297569446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45979.599297569446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45979.599297569446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45979.599297569446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45979.599297569446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45979.599297569446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45979.599297569446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45979.599297569446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980" ca="1" si="16">IFERROR(NOW()-F966,"-")</f>
        <v>45979.599297569446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45979.599297569446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45979.599297569446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45979.599297569446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45979.599297569446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45979.599297569446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45979.599297569446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45979.599297569446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45979.599297569446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45979.599297569446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45979.599297569446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45979.599297569446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45979.599297569446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45979.599297569446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45979.599297569446</v>
      </c>
      <c r="H980" s="22"/>
      <c r="I980" s="19" t="str">
        <f>IFERROR(VLOOKUP(D980,DB!A:F,6,0),"")</f>
        <v/>
      </c>
      <c r="J980" s="18" t="str">
        <f>IFERROR(VLOOKUP(D980,DB!A:G,7,0),"")</f>
        <v/>
      </c>
      <c r="K980" s="45"/>
      <c r="L980" s="23" t="str">
        <f>IFERROR(VLOOKUP(D980,DB!A:I,9,0),"")</f>
        <v/>
      </c>
    </row>
  </sheetData>
  <dataValidations count="2">
    <dataValidation allowBlank="1" showInputMessage="1" showErrorMessage="1" sqref="E1" xr:uid="{5914219A-CB83-432D-936A-CC0CB6F3982A}"/>
    <dataValidation type="list" allowBlank="1" showInputMessage="1" showErrorMessage="1" sqref="E2:E9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276.11857997685001</v>
      </c>
      <c r="H2" s="95">
        <v>45703.474768518521</v>
      </c>
      <c r="I2" s="95" t="str">
        <f>IFERROR(VLOOKUP(D2,DB!A:F,6,0),"")</f>
        <v>SCECO</v>
      </c>
      <c r="J2" s="95" t="str">
        <f>IFERROR(VLOOKUP(D2,DB!A:G,7,0),"")</f>
        <v>Dead</v>
      </c>
      <c r="K2" s="97" t="s">
        <v>39112</v>
      </c>
      <c r="L2" s="91" t="str">
        <f>IFERROR(VLOOKUP(D2,DB!A:I,9,0),"")</f>
        <v>Latis</v>
      </c>
    </row>
    <row r="3" spans="1:16" ht="15" customHeight="1">
      <c r="A3" s="113"/>
      <c r="B3" s="113" t="str">
        <f>IFERROR(VLOOKUP(D3,DB!A:K,11,0),"")</f>
        <v/>
      </c>
      <c r="C3" s="93"/>
      <c r="D3" s="91"/>
      <c r="E3" s="94"/>
      <c r="F3" s="95"/>
      <c r="G3" s="96">
        <f ca="1">IFERROR(NOW()-F3,"")</f>
        <v>45979.599297569446</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45979.599297569446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45979.599297569446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45979.599297569446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45979.599297569446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45979.599297569446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45979.599297569446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45979.599297569446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45979.599297569446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45979.599297569446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45979.599297569446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45979.599297569446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45979.599297569446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45979.599297569446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45979.599297569446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45979.599297569446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45979.599297569446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45979.599297569446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45979.599297569446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45979.599297569446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45979.599297569446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45979.599297569446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45979.599297569446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45979.599297569446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45979.599297569446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45979.599297569446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45979.599297569446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45979.599297569446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45979.599297569446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45979.599297569446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45979.599297569446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45979.599297569446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45979.599297569446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45979.599297569446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45979.599297569446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45979.599297569446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45979.599297569446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45979.599297569446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45979.599297569446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45979.599297569446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45979.599297569446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45979.599297569446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45979.599297569446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45979.599297569446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45979.599297569446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45979.599297569446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45979.599297569446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45979.599297569446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45979.599297569446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45979.599297569446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45979.599297569446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45979.599297569446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45979.599297569446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45979.599297569446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45979.599297569446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45979.599297569446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45979.599297569446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45979.599297569446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45979.599297569446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45979.599297569446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45979.599297569446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45979.599297569446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45979.599297569446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45979.599297569446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45979.599297569446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45979.599297569446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45979.599297569446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45979.599297569446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45979.599297569446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45979.599297569446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45979.599297569446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45979.599297569446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45979.599297569446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45979.599297569446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45979.599297569446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45979.599297569446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45979.599297569446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45979.599297569446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45979.599297569446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45979.599297569446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45979.599297569446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45979.599297569446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45979.599297569446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45979.599297569446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45979.599297569446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45979.599297569446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45979.599297569446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45979.599297569446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45979.599297569446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45979.599297569446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45979.599297569446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45979.599297569446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45979.599297569446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45979.599297569446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45979.599297569446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45979.599297569446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45979.599297569446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45979.599297569446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45979.599297569446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45979.599297569446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45979.599297569446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45979.599297569446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45979.599297569446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45979.599297569446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45979.599297569446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45979.599297569446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45979.599297569446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45979.599297569446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45979.599297569446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45979.599297569446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45979.599297569446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45979.599297569446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45979.599297569446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45979.599297569446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45979.599297569446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45979.599297569446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45979.599297569446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45979.599297569446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45979.599297569446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45979.599297569446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45979.599297569446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45979.599297569446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45979.599297569446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45979.599297569446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45979.599297569446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45979.599297569446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45979.599297569446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45979.599297569446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45979.599297569446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45979.599297569446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45979.599297569446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45979.599297569446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45979.599297569446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45979.599297569446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45979.599297569446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45979.599297569446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45979.599297569446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45979.599297569446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45979.599297569446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45979.599297569446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45979.599297569446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45979.599297569446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45979.599297569446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45979.599297569446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45979.599297569446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45979.599297569446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45979.599297569446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45979.599297569446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45979.599297569446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45979.599297569446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45979.599297569446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45979.599297569446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45979.599297569446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45979.599297569446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45979.599297569446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45979.599297569446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45979.599297569446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45979.599297569446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45979.599297569446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45979.599297569446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45979.599297569446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45979.599297569446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45979.599297569446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45979.599297569446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45979.599297569446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45979.599297569446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45979.599297569446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45979.599297569446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45979.599297569446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45979.599297569446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45979.599297569446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45979.599297569446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45979.599297569446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45979.599297569446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45979.599297569446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45979.599297569446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45979.599297569446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45979.599297569446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45979.599297569446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45979.599297569446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45979.599297569446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45979.599297569446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45979.599297569446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45979.599297569446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45979.599297569446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45979.599297569446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45979.599297569446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45979.599297569446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45979.599297569446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45979.599297569446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45979.599297569446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45979.599297569446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45979.599297569446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45979.599297569446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45979.599297569446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45979.599297569446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45979.599297569446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45979.599297569446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45979.599297569446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45979.599297569446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45979.599297569446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45979.599297569446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45979.599297569446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45979.599297569446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45979.599297569446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45979.599297569446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45979.599297569446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45979.599297569446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45979.599297569446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45979.599297569446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45979.599297569446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45979.599297569446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45979.599297569446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45979.599297569446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45979.599297569446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45979.599297569446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45979.599297569446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45979.599297569446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45979.599297569446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45979.599297569446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45979.599297569446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45979.599297569446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45979.599297569446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45979.599297569446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45979.599297569446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45979.599297569446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45979.599297569446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45979.599297569446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45979.599297569446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45979.599297569446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45979.599297569446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45979.599297569446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45979.599297569446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45979.599297569446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45979.599297569446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45979.599297569446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45979.599297569446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45979.599297569446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45979.599297569446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45979.599297569446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45979.599297569446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45979.599297569446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45979.599297569446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45979.599297569446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45979.599297569446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45979.599297569446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45979.599297569446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45979.599297569446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45979.599297569446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45979.599297569446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45979.599297569446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45979.599297569446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45979.599297569446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45979.599297569446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45979.599297569446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45979.599297569446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45979.599297569446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45979.599297569446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45979.599297569446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45979.599297569446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45979.599297569446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45979.599297569446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45979.599297569446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45979.599297569446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45979.599297569446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45979.599297569446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45979.599297569446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45979.599297569446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45979.599297569446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45979.599297569446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45979.599297569446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45979.599297569446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45979.599297569446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45979.599297569446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45979.599297569446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45979.599297569446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45979.599297569446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45979.599297569446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45979.599297569446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45979.599297569446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45979.599297569446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45979.599297569446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45979.599297569446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45979.599297569446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45979.599297569446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45979.599297569446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45979.599297569446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45979.599297569446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45979.599297569446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45979.599297569446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45979.599297569446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45979.599297569446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45979.599297569446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45979.599297569446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45979.599297569446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45979.599297569446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45979.599297569446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45979.599297569446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45979.599297569446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45979.599297569446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45979.599297569446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45979.599297569446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45979.599297569446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45979.599297569446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45979.599297569446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45979.599297569446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45979.599297569446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45979.599297569446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45979.599297569446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45979.599297569446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45979.599297569446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45979.599297569446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45979.599297569446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45979.599297569446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45979.599297569446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45979.599297569446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45979.599297569446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45979.599297569446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45979.599297569446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45979.599297569446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45979.599297569446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45979.599297569446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45979.599297569446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45979.599297569446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45979.599297569446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45979.599297569446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45979.599297569446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45979.599297569446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45979.599297569446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45979.599297569446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45979.599297569446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45979.599297569446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45979.599297569446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45979.599297569446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45979.599297569446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45979.599297569446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45979.599297569446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45979.599297569446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45979.599297569446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45979.599297569446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45979.599297569446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45979.599297569446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45979.599297569446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45979.599297569446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45979.599297569446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45979.599297569446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45979.599297569446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45979.599297569446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45979.599297569446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45979.599297569446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45979.599297569446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45979.599297569446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45979.599297569446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45979.599297569446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45979.599297569446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45979.599297569446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45979.599297569446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45979.599297569446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45979.599297569446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45979.599297569446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45979.599297569446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45979.599297569446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45979.599297569446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45979.599297569446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45979.599297569446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45979.599297569446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45979.599297569446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45979.599297569446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45979.599297569446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45979.599297569446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45979.599297569446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45979.599297569446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45979.599297569446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45979.599297569446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45979.599297569446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45979.599297569446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45979.599297569446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45979.599297569446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45979.599297569446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45979.599297569446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45979.599297569446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45979.599297569446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45979.599297569446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45979.599297569446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45979.599297569446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45979.599297569446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45979.599297569446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45979.599297569446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45979.599297569446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45979.599297569446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45979.599297569446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45979.599297569446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45979.599297569446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45979.599297569446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45979.599297569446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45979.599297569446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45979.599297569446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45979.599297569446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45979.599297569446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45979.599297569446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45979.599297569446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45979.599297569446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45979.599297569446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45979.599297569446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45979.599297569446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45979.599297569446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45979.599297569446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45979.599297569446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45979.599297569446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45979.599297569446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45979.599297569446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45979.599297569446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45979.599297569446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45979.599297569446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45979.599297569446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45979.599297569446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45979.599297569446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45979.599297569446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45979.599297569446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45979.599297569446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45979.599297569446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45979.599297569446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45979.599297569446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45979.599297569446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45979.599297569446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45979.599297569446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45979.599297569446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45979.599297569446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45979.599297569446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45979.599297569446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45979.599297569446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45979.599297569446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45979.599297569446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45979.599297569446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45979.599297569446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45979.599297569446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45979.599297569446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45979.599297569446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45979.599297569446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45979.599297569446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45979.599297569446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45979.599297569446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45979.599297569446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45979.599297569446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45979.599297569446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45979.599297569446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45979.599297569446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45979.599297569446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45979.599297569446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45979.599297569446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45979.599297569446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45979.599297569446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45979.599297569446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45979.599297569446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45979.599297569446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45979.599297569446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45979.599297569446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45979.599297569446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45979.599297569446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45979.599297569446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45979.599297569446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45979.599297569446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45979.599297569446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45979.599297569446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45979.599297569446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45979.599297569446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45979.599297569446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45979.599297569446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45979.599297569446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45979.599297569446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45979.599297569446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45979.599297569446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45979.599297569446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45979.599297569446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45979.599297569446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45979.599297569446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45979.599297569446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45979.599297569446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45979.599297569446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45979.599297569446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45979.599297569446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45979.599297569446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45979.599297569446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45979.599297569446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45979.599297569446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45979.599297569446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45979.599297569446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45979.599297569446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45979.599297569446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45979.599297569446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45979.599297569446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45979.599297569446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45979.599297569446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45979.599297569446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45979.599297569446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45979.599297569446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45979.599297569446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45979.599297569446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45979.599297569446</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45979.599297569446</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87.767237384257896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53.410420254629571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30.938186458333803</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ca="1">IFERROR(NOW()-F5,"")</f>
        <v>2.0844943287083879</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5</v>
      </c>
      <c r="D6" s="109" t="s">
        <v>33038</v>
      </c>
      <c r="E6" s="109" t="s">
        <v>39100</v>
      </c>
      <c r="F6" s="109" t="s">
        <v>24</v>
      </c>
      <c r="G6" s="111" t="str">
        <f ca="1">IFERROR(NOW()-F6,"")</f>
        <v/>
      </c>
      <c r="H6" s="135">
        <v>45979.567407407405</v>
      </c>
      <c r="I6" s="109" t="str">
        <f>IFERROR(VLOOKUP(D6,DB!A:F,6,0),"")</f>
        <v>SCECO</v>
      </c>
      <c r="J6" s="109" t="str">
        <f>IFERROR(VLOOKUP(D6,DB!A:G,7,0),"")</f>
        <v>Dead</v>
      </c>
      <c r="K6" s="109" t="s">
        <v>39122</v>
      </c>
      <c r="L6" s="109" t="str">
        <f>IFERROR(VLOOKUP(D6,DB!A:I,9,0),"")</f>
        <v>Latis</v>
      </c>
    </row>
    <row r="7" spans="1:13">
      <c r="A7" s="109"/>
      <c r="B7" s="109" t="str">
        <f>IFERROR(VLOOKUP(D7,DB!A:K,11,0),"")</f>
        <v/>
      </c>
      <c r="C7" s="109"/>
      <c r="D7"/>
      <c r="E7" s="109"/>
      <c r="F7" s="109"/>
      <c r="G7" s="111">
        <f ca="1">IFERROR(NOW()-F7,"")</f>
        <v>45979.599297569446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45979.599297569446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45979.599297569446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45979.599297569446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45979.599297569446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45979.599297569446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45979.599297569446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45979.599297569446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45979.599297569446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45979.599297569446</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45979.599297569446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45979.599297569446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45979.599297569446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45979.599297569446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45979.599297569446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45979.599297569446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45979.599297569446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45979.599297569446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45979.599297569446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45979.599297569446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45979.599297569446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45979.599297569446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45979.599297569446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45979.599297569446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45979.599297569446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45979.599297569446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45979.599297569446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45979.599297569446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45979.599297569446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45979.599297569446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45979.599297569446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45979.599297569446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45979.599297569446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45979.599297569446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45979.599297569446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45979.599297569446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45979.599297569446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45979.599297569446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45979.599297569446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45979.599297569446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45979.599297569446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45979.599297569446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45979.599297569446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45979.599297569446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45979.599297569446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45979.599297569446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45979.599297569446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45979.599297569446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45979.599297569446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45979.599297569446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45979.599297569446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45979.599297569446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45979.599297569446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45979.599297569446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45979.599297569446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45979.599297569446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45979.599297569446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45979.599297569446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45979.599297569446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45979.599297569446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45979.599297569446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45979.599297569446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45979.599297569446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45979.599297569446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45979.599297569446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45979.599297569446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45979.599297569446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45979.599297569446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45979.599297569446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45979.599297569446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45979.599297569446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45979.599297569446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45979.599297569446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45979.599297569446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45979.599297569446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45979.599297569446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45979.599297569446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45979.599297569446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45979.599297569446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45979.599297569446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45979.599297569446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45979.599297569446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45979.599297569446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45979.599297569446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45979.599297569446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45979.599297569446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45979.599297569446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45979.599297569446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45979.599297569446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45979.599297569446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45979.599297569446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45979.599297569446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45979.599297569446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45979.599297569446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45979.599297569446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45979.599297569446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45979.599297569446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45979.599297569446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45979.599297569446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45979.599297569446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45979.599297569446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45979.599297569446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45979.599297569446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45979.599297569446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45979.599297569446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45979.599297569446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45979.599297569446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45979.599297569446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45979.599297569446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45979.599297569446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45979.599297569446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45979.599297569446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45979.599297569446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45979.599297569446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45979.599297569446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45979.599297569446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45979.599297569446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45979.599297569446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45979.599297569446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45979.599297569446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45979.599297569446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45979.599297569446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45979.599297569446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45979.599297569446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45979.599297569446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45979.599297569446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45979.599297569446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45979.599297569446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45979.599297569446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45979.599297569446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45979.599297569446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45979.599297569446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45979.599297569446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45979.599297569446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45979.599297569446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45979.599297569446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45979.599297569446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45979.599297569446</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45979.599297569446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45979.599297569446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45979.599297569446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45979.599297569446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45979.599297569446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45979.599297569446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45979.599297569446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45979.599297569446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45979.599297569446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45979.599297569446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45979.599297569446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45979.599297569446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45979.599297569446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45979.599297569446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45979.599297569446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45979.599297569446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45979.599297569446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45979.599297569446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45979.599297569446</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45979.599297569446</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45979.599297569446</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45979.599297569446</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45979.599297569446</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45979.599297569446</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45979.599297569446</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45979.599297569446</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45979.599297569446</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45979.599297569446</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4" ca="1" si="0">IFERROR(NOW()-F2,"-")</f>
        <v>45979.599297569446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45979.599297569446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45979.599297569446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45979.599297569446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45979.599297569446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45979.599297569446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45979.599297569446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45979.599297569446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45979.599297569446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45979.599297569446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45979.599297569446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45979.599297569446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45979.599297569446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45979.599297569446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45979.599297569446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45979.599297569446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45979.599297569446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45979.599297569446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45979.599297569446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45979.599297569446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45979.599297569446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45979.599297569446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45979.599297569446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45979.599297569446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45979.599297569446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45979.599297569446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45979.599297569446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45979.599297569446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45979.599297569446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45979.599297569446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45979.599297569446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45979.599297569446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45979.599297569446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45979.599297569446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45979.599297569446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45979.599297569446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45979.599297569446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45979.599297569446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45979.599297569446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45979.599297569446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45979.599297569446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45979.599297569446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45979.599297569446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45979.599297569446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45979.599297569446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45979.599297569446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45979.599297569446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45979.599297569446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45979.599297569446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45979.599297569446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45979.599297569446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45979.599297569446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45979.599297569446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45979.599297569446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45979.599297569446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45979.599297569446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45979.599297569446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45979.599297569446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45979.599297569446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45979.599297569446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45979.599297569446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45979.599297569446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45979.599297569446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45979.599297569446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45979.599297569446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45979.599297569446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45979.599297569446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45979.599297569446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45979.599297569446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45979.599297569446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45979.599297569446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45979.599297569446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45979.599297569446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45979.599297569446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45979.599297569446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45979.599297569446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45979.599297569446</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2025-11-18T11:23:05Z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